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harts/chart2.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bookViews>
    <workbookView xWindow="0" yWindow="0" windowWidth="28800" windowHeight="12420"/>
  </bookViews>
  <sheets>
    <sheet name="Calculate MHO Test Points" sheetId="6" r:id="rId1"/>
    <sheet name="Calculation Details" sheetId="13" r:id="rId2"/>
    <sheet name="SEL-321" sheetId="11" r:id="rId3"/>
    <sheet name="dados" sheetId="9" state="hidden" r:id="rId4"/>
  </sheets>
  <externalReferences>
    <externalReference r:id="rId5"/>
    <externalReference r:id="rId6"/>
  </externalReferences>
  <definedNames>
    <definedName name="_DIR1" localSheetId="2">'SEL-321'!#REF!</definedName>
    <definedName name="_DIR2" localSheetId="2">'SEL-321'!#REF!</definedName>
    <definedName name="_DIR3" localSheetId="2">'SEL-321'!#REF!</definedName>
    <definedName name="_DIR4" localSheetId="1">'SEL-321'!#REF!</definedName>
    <definedName name="_DIR4">'SEL-321'!#REF!</definedName>
    <definedName name="_RG1" localSheetId="1">'SEL-321'!#REF!</definedName>
    <definedName name="_RG1">'SEL-321'!#REF!</definedName>
    <definedName name="_RG2" localSheetId="1">'SEL-321'!#REF!</definedName>
    <definedName name="_RG2">'SEL-321'!#REF!</definedName>
    <definedName name="_RG3" localSheetId="1">'SEL-321'!#REF!</definedName>
    <definedName name="_RG3">'SEL-321'!#REF!</definedName>
    <definedName name="_RG4" localSheetId="1">'SEL-321'!#REF!</definedName>
    <definedName name="_RG4">'SEL-321'!#REF!</definedName>
    <definedName name="_XG1" localSheetId="1">'SEL-321'!#REF!</definedName>
    <definedName name="_XG1">'SEL-321'!#REF!</definedName>
    <definedName name="_XG2" localSheetId="1">'SEL-321'!#REF!</definedName>
    <definedName name="_XG2">'SEL-321'!#REF!</definedName>
    <definedName name="_XG3" localSheetId="1">'SEL-321'!#REF!</definedName>
    <definedName name="_XG3">'SEL-321'!#REF!</definedName>
    <definedName name="_XG4" localSheetId="1">'SEL-321'!#REF!</definedName>
    <definedName name="_XG4">'SEL-321'!#REF!</definedName>
    <definedName name="CTNOM" localSheetId="2">'SEL-321'!#REF!</definedName>
    <definedName name="CTR" localSheetId="2">'SEL-321'!#REF!</definedName>
    <definedName name="F50L" localSheetId="1">'SEL-321'!#REF!</definedName>
    <definedName name="F50L">'SEL-321'!#REF!</definedName>
    <definedName name="G50G1" localSheetId="1">'SEL-321'!#REF!</definedName>
    <definedName name="G50G1">'SEL-321'!#REF!</definedName>
    <definedName name="G50G1D" localSheetId="1">'SEL-321'!#REF!</definedName>
    <definedName name="G50G1D">'SEL-321'!#REF!</definedName>
    <definedName name="G50G2" localSheetId="1">'SEL-321'!#REF!</definedName>
    <definedName name="G50G2">'SEL-321'!#REF!</definedName>
    <definedName name="G50G2D" localSheetId="1">'SEL-321'!#REF!</definedName>
    <definedName name="G50G2D">'SEL-321'!#REF!</definedName>
    <definedName name="G50G3" localSheetId="1">'SEL-321'!#REF!</definedName>
    <definedName name="G50G3">'SEL-321'!#REF!</definedName>
    <definedName name="G50G3D" localSheetId="1">'SEL-321'!#REF!</definedName>
    <definedName name="G50G3D">'SEL-321'!#REF!</definedName>
    <definedName name="G50G4" localSheetId="1">'SEL-321'!#REF!</definedName>
    <definedName name="G50G4">'SEL-321'!#REF!</definedName>
    <definedName name="G50G4D" localSheetId="1">'SEL-321'!#REF!</definedName>
    <definedName name="G50G4D">'SEL-321'!#REF!</definedName>
    <definedName name="G51G1" localSheetId="1">'SEL-321'!#REF!</definedName>
    <definedName name="G51G1">'SEL-321'!#REF!</definedName>
    <definedName name="G51G1C" localSheetId="1">'SEL-321'!#REF!</definedName>
    <definedName name="G51G1C">'SEL-321'!#REF!</definedName>
    <definedName name="G51G1D" localSheetId="1">'SEL-321'!#REF!</definedName>
    <definedName name="G51G1D">'SEL-321'!#REF!</definedName>
    <definedName name="G51G1R" localSheetId="1">'SEL-321'!#REF!</definedName>
    <definedName name="G51G1R">'SEL-321'!#REF!</definedName>
    <definedName name="H50H" localSheetId="1">'[1]REL-512'!#REF!</definedName>
    <definedName name="H50H" localSheetId="2">'SEL-321'!#REF!</definedName>
    <definedName name="H50H">'[1]REL-512'!#REF!</definedName>
    <definedName name="H50HD" localSheetId="1">'[1]REL-512'!#REF!</definedName>
    <definedName name="H50HD" localSheetId="2">'SEL-321'!#REF!</definedName>
    <definedName name="H50HD">'[1]REL-512'!#REF!</definedName>
    <definedName name="H550H" localSheetId="1">'[1]REL-512'!#REF!</definedName>
    <definedName name="H550H" localSheetId="2">'SEL-321'!#REF!</definedName>
    <definedName name="H550H">'[1]REL-512'!#REF!</definedName>
    <definedName name="K01A" localSheetId="1">'SEL-321'!#REF!</definedName>
    <definedName name="K01A">'SEL-321'!#REF!</definedName>
    <definedName name="K01M" localSheetId="1">'SEL-321'!#REF!</definedName>
    <definedName name="K01M">'SEL-321'!#REF!</definedName>
    <definedName name="K0A" localSheetId="1">'SEL-321'!#REF!</definedName>
    <definedName name="K0A">'SEL-321'!#REF!</definedName>
    <definedName name="K0M" localSheetId="1">'SEL-321'!#REF!</definedName>
    <definedName name="K0M">'SEL-321'!#REF!</definedName>
    <definedName name="LOP50M" localSheetId="1">'[1]REL-512'!#REF!</definedName>
    <definedName name="LOP50M" localSheetId="2">'SEL-321'!#REF!</definedName>
    <definedName name="LOP50M">'[1]REL-512'!#REF!</definedName>
    <definedName name="LOP50MD" localSheetId="1">'[1]REL-512'!#REF!</definedName>
    <definedName name="LOP50MD" localSheetId="2">'SEL-321'!#REF!</definedName>
    <definedName name="LOP50MD">'[1]REL-512'!#REF!</definedName>
    <definedName name="LOP59PL" localSheetId="1">'[1]REL-512'!#REF!</definedName>
    <definedName name="LOP59PL" localSheetId="2">'SEL-321'!#REF!</definedName>
    <definedName name="LOP59PL">'[1]REL-512'!#REF!</definedName>
    <definedName name="LOP59QL" localSheetId="1">'[1]REL-512'!#REF!</definedName>
    <definedName name="LOP59QL" localSheetId="2">'SEL-321'!#REF!</definedName>
    <definedName name="LOP59QL">'[1]REL-512'!#REF!</definedName>
    <definedName name="LOPD" localSheetId="1">'[1]REL-512'!#REF!</definedName>
    <definedName name="LOPD" localSheetId="2">'SEL-321'!#REF!</definedName>
    <definedName name="LOPD">'[1]REL-512'!#REF!</definedName>
    <definedName name="M50P" localSheetId="1">'SEL-321'!#REF!</definedName>
    <definedName name="M50P">'SEL-321'!#REF!</definedName>
    <definedName name="N50N1" localSheetId="2">'SEL-321'!#REF!</definedName>
    <definedName name="N50N1D" localSheetId="2">'SEL-321'!#REF!</definedName>
    <definedName name="N50N2" localSheetId="2">'SEL-321'!#REF!</definedName>
    <definedName name="N50N2D" localSheetId="2">'SEL-321'!#REF!</definedName>
    <definedName name="N50N3" localSheetId="2">'SEL-321'!#REF!</definedName>
    <definedName name="N50N3D" localSheetId="2">'SEL-321'!#REF!</definedName>
    <definedName name="N50N4" localSheetId="2">'SEL-321'!#REF!</definedName>
    <definedName name="N50N4D" localSheetId="2">'SEL-321'!#REF!</definedName>
    <definedName name="N51N1" localSheetId="2">'SEL-321'!#REF!</definedName>
    <definedName name="N51N1C" localSheetId="2">'SEL-321'!#REF!</definedName>
    <definedName name="N51N1D" localSheetId="2">'SEL-321'!#REF!</definedName>
    <definedName name="N51N1R" localSheetId="2">'SEL-321'!#REF!</definedName>
    <definedName name="N51NC" localSheetId="2">'SEL-321'!#REF!</definedName>
    <definedName name="NLAF" localSheetId="1">'SEL-321'!#REF!</definedName>
    <definedName name="NLAF">'SEL-321'!#REF!</definedName>
    <definedName name="NLAR" localSheetId="1">'SEL-321'!#REF!</definedName>
    <definedName name="NLAR">'SEL-321'!#REF!</definedName>
    <definedName name="P50P1" localSheetId="1">'[1]REL-512'!#REF!</definedName>
    <definedName name="P50P1" localSheetId="2">'SEL-321'!#REF!</definedName>
    <definedName name="P50P1">'[1]REL-512'!#REF!</definedName>
    <definedName name="P50P1D" localSheetId="1">'[1]REL-512'!#REF!</definedName>
    <definedName name="P50P1D" localSheetId="2">'SEL-321'!#REF!</definedName>
    <definedName name="P50P1D">'[1]REL-512'!#REF!</definedName>
    <definedName name="P50P2" localSheetId="1">'[1]REL-512'!#REF!</definedName>
    <definedName name="P50P2" localSheetId="2">'SEL-321'!#REF!</definedName>
    <definedName name="P50P2">'[1]REL-512'!#REF!</definedName>
    <definedName name="P50P2D" localSheetId="1">'[1]REL-512'!#REF!</definedName>
    <definedName name="P50P2D" localSheetId="2">'SEL-321'!#REF!</definedName>
    <definedName name="P50P2D">'[1]REL-512'!#REF!</definedName>
    <definedName name="P50P3" localSheetId="1">'[1]REL-512'!#REF!</definedName>
    <definedName name="P50P3" localSheetId="2">'SEL-321'!#REF!</definedName>
    <definedName name="P50P3">'[1]REL-512'!#REF!</definedName>
    <definedName name="P50P3D" localSheetId="1">'[1]REL-512'!#REF!</definedName>
    <definedName name="P50P3D" localSheetId="2">'SEL-321'!#REF!</definedName>
    <definedName name="P50P3D">'[1]REL-512'!#REF!</definedName>
    <definedName name="P50P4" localSheetId="1">'[1]REL-512'!#REF!</definedName>
    <definedName name="P50P4" localSheetId="2">'SEL-321'!#REF!</definedName>
    <definedName name="P50P4">'[1]REL-512'!#REF!</definedName>
    <definedName name="P50P4D" localSheetId="1">'[1]REL-512'!#REF!</definedName>
    <definedName name="P50P4D" localSheetId="2">'SEL-321'!#REF!</definedName>
    <definedName name="P50P4D">'[1]REL-512'!#REF!</definedName>
    <definedName name="P51P1" localSheetId="1">'[1]REL-512'!#REF!</definedName>
    <definedName name="P51P1" localSheetId="2">'SEL-321'!#REF!</definedName>
    <definedName name="P51P1">'[1]REL-512'!#REF!</definedName>
    <definedName name="P51P1C" localSheetId="1">'[1]REL-512'!#REF!</definedName>
    <definedName name="P51P1C" localSheetId="2">'SEL-321'!#REF!</definedName>
    <definedName name="P51P1C">'[1]REL-512'!#REF!</definedName>
    <definedName name="P51PD" localSheetId="1">'[1]REL-512'!#REF!</definedName>
    <definedName name="P51PD" localSheetId="2">'SEL-321'!#REF!</definedName>
    <definedName name="P51PD">'[1]REL-512'!#REF!</definedName>
    <definedName name="P51PR" localSheetId="1">'[1]REL-512'!#REF!</definedName>
    <definedName name="P51PR" localSheetId="2">'SEL-321'!#REF!</definedName>
    <definedName name="P51PR">'[1]REL-512'!#REF!</definedName>
    <definedName name="PLAF" localSheetId="1">'SEL-321'!#REF!</definedName>
    <definedName name="PLAF">'SEL-321'!#REF!</definedName>
    <definedName name="PLAR" localSheetId="1">'SEL-321'!#REF!</definedName>
    <definedName name="PLAR">'SEL-321'!#REF!</definedName>
    <definedName name="PRI_SEC" localSheetId="2">'SEL-321'!#REF!</definedName>
    <definedName name="PRICTFLA" localSheetId="2">'SEL-321'!#REF!</definedName>
    <definedName name="_xlnm.Print_Area" localSheetId="0">'Calculate MHO Test Points'!$A$1:$AC$66</definedName>
    <definedName name="_xlnm.Print_Area" localSheetId="1">'Calculation Details'!$A$1:$AC$154</definedName>
    <definedName name="_xlnm.Print_Titles" localSheetId="2">'SEL-321'!#REF!</definedName>
    <definedName name="PTNOM" localSheetId="2">'SEL-321'!#REF!</definedName>
    <definedName name="PTR" localSheetId="2">'SEL-321'!#REF!</definedName>
    <definedName name="Ro1P" localSheetId="2">'SEL-321'!#REF!</definedName>
    <definedName name="Ro2P" localSheetId="1">'SEL-321'!#REF!</definedName>
    <definedName name="Ro2P">'SEL-321'!#REF!</definedName>
    <definedName name="Ro3P" localSheetId="1">'SEL-321'!#REF!</definedName>
    <definedName name="Ro3P">'SEL-321'!#REF!</definedName>
    <definedName name="Ro4P" localSheetId="1">'SEL-321'!#REF!</definedName>
    <definedName name="Ro4P">'SEL-321'!#REF!</definedName>
    <definedName name="SEC_PRI" localSheetId="1">'[2]SEL-501 632'!#REF!</definedName>
    <definedName name="SEC_PRI" localSheetId="2">'SEL-321'!#REF!</definedName>
    <definedName name="SEC_PRI">'[2]SEL-501 632'!#REF!</definedName>
    <definedName name="SECCTFLA" localSheetId="1">'[2]SEL-501 632'!#REF!</definedName>
    <definedName name="SECCTFLA" localSheetId="2">'SEL-321'!#REF!</definedName>
    <definedName name="SECCTFLA">'[2]SEL-501 632'!#REF!</definedName>
    <definedName name="VTNOM" localSheetId="2">'SEL-321'!#REF!</definedName>
    <definedName name="Z0GANG" localSheetId="1">'SEL-321'!#REF!</definedName>
    <definedName name="Z0GANG">'SEL-321'!#REF!</definedName>
    <definedName name="Z0MGD" localSheetId="1">'SEL-321'!#REF!</definedName>
    <definedName name="Z0MGD">'SEL-321'!#REF!</definedName>
    <definedName name="Z0MXD" localSheetId="1">'SEL-321'!#REF!</definedName>
    <definedName name="Z0MXD">'SEL-321'!#REF!</definedName>
    <definedName name="Z150PP" localSheetId="1">'[1]REL-512'!#REF!</definedName>
    <definedName name="Z150PP" localSheetId="2">'SEL-321'!#REF!</definedName>
    <definedName name="Z150PP">'[1]REL-512'!#REF!</definedName>
    <definedName name="Z1ANG" localSheetId="2">'SEL-321'!#REF!</definedName>
    <definedName name="Z1GANGLE" localSheetId="1">'SEL-321'!#REF!</definedName>
    <definedName name="Z1GANGLE">'SEL-321'!#REF!</definedName>
    <definedName name="Z1GANGLET1" localSheetId="1">'SEL-321'!#REF!</definedName>
    <definedName name="Z1GANGLET1">'SEL-321'!#REF!</definedName>
    <definedName name="Z1GANGLET2" localSheetId="1">'SEL-321'!#REF!</definedName>
    <definedName name="Z1GANGLET2">'SEL-321'!#REF!</definedName>
    <definedName name="Z1GANGLET3" localSheetId="1">'SEL-321'!#REF!</definedName>
    <definedName name="Z1GANGLET3">'SEL-321'!#REF!</definedName>
    <definedName name="Z1GANGLET3a" localSheetId="1">'SEL-321'!#REF!</definedName>
    <definedName name="Z1GANGLET3a">'SEL-321'!#REF!</definedName>
    <definedName name="Z1GANGLET4" localSheetId="1">'SEL-321'!#REF!</definedName>
    <definedName name="Z1GANGLET4">'SEL-321'!#REF!</definedName>
    <definedName name="Z1GANGLET5" localSheetId="1">'SEL-321'!#REF!</definedName>
    <definedName name="Z1GANGLET5">'SEL-321'!#REF!</definedName>
    <definedName name="Z1GPU" localSheetId="1">'SEL-321'!#REF!</definedName>
    <definedName name="Z1GPU">'SEL-321'!#REF!</definedName>
    <definedName name="Z1MG" localSheetId="1">'SEL-321'!#REF!</definedName>
    <definedName name="Z1MG">'SEL-321'!#REF!</definedName>
    <definedName name="Z1P" localSheetId="2">'SEL-321'!#REF!</definedName>
    <definedName name="Z1P50PP" localSheetId="1">'[1]REL-512'!#REF!</definedName>
    <definedName name="Z1P50PP" localSheetId="2">'SEL-321'!#REF!</definedName>
    <definedName name="Z1P50PP">'[1]REL-512'!#REF!</definedName>
    <definedName name="Z1PANG" localSheetId="2">'SEL-321'!#REF!</definedName>
    <definedName name="Z1PD" localSheetId="2">'SEL-321'!#REF!</definedName>
    <definedName name="Z1PT1" localSheetId="1">'SEL-321'!#REF!</definedName>
    <definedName name="Z1PT1">'SEL-321'!#REF!</definedName>
    <definedName name="Z1PT2" localSheetId="1">'SEL-321'!#REF!</definedName>
    <definedName name="Z1PT2">'SEL-321'!#REF!</definedName>
    <definedName name="Z1PT3" localSheetId="1">'SEL-321'!#REF!</definedName>
    <definedName name="Z1PT3">'SEL-321'!#REF!</definedName>
    <definedName name="Z1PT4" localSheetId="1">'SEL-321'!#REF!</definedName>
    <definedName name="Z1PT4">'SEL-321'!#REF!</definedName>
    <definedName name="Z1PT5" localSheetId="1">'SEL-321'!#REF!</definedName>
    <definedName name="Z1PT5">'SEL-321'!#REF!</definedName>
    <definedName name="Z1RGANGLE" localSheetId="1">'SEL-321'!#REF!</definedName>
    <definedName name="Z1RGANGLE">'SEL-321'!#REF!</definedName>
    <definedName name="Z1XG" localSheetId="1">'SEL-321'!#REF!</definedName>
    <definedName name="Z1XG">'SEL-321'!#REF!</definedName>
    <definedName name="Z2GANG" localSheetId="1">'SEL-321'!#REF!</definedName>
    <definedName name="Z2GANG">'SEL-321'!#REF!</definedName>
    <definedName name="Z2GPU" localSheetId="1">'SEL-321'!#REF!</definedName>
    <definedName name="Z2GPU">'SEL-321'!#REF!</definedName>
    <definedName name="Z2MG" localSheetId="1">'SEL-321'!#REF!</definedName>
    <definedName name="Z2MG">'SEL-321'!#REF!</definedName>
    <definedName name="Z2MGD" localSheetId="1">'SEL-321'!#REF!</definedName>
    <definedName name="Z2MGD">'SEL-321'!#REF!</definedName>
    <definedName name="Z2MXD" localSheetId="1">'SEL-321'!#REF!</definedName>
    <definedName name="Z2MXD">'SEL-321'!#REF!</definedName>
    <definedName name="Z2P" localSheetId="2">'SEL-321'!#REF!</definedName>
    <definedName name="Z2P50PP" localSheetId="1">'[1]REL-512'!#REF!</definedName>
    <definedName name="Z2P50PP" localSheetId="2">'SEL-321'!#REF!</definedName>
    <definedName name="Z2P50PP">'[1]REL-512'!#REF!</definedName>
    <definedName name="Z2PANG" localSheetId="2">'SEL-321'!#REF!</definedName>
    <definedName name="Z2PD" localSheetId="2">'SEL-321'!#REF!</definedName>
    <definedName name="Z2PT1" localSheetId="1">'SEL-321'!#REF!</definedName>
    <definedName name="Z2PT1">'SEL-321'!#REF!</definedName>
    <definedName name="Z2PT2" localSheetId="1">'SEL-321'!#REF!</definedName>
    <definedName name="Z2PT2">'SEL-321'!#REF!</definedName>
    <definedName name="Z2PT3" localSheetId="1">'SEL-321'!#REF!</definedName>
    <definedName name="Z2PT3">'SEL-321'!#REF!</definedName>
    <definedName name="Z2PT4" localSheetId="1">'SEL-321'!#REF!</definedName>
    <definedName name="Z2PT4">'SEL-321'!#REF!</definedName>
    <definedName name="Z2PT5" localSheetId="1">'SEL-321'!#REF!</definedName>
    <definedName name="Z2PT5">'SEL-321'!#REF!</definedName>
    <definedName name="Z2XG" localSheetId="1">'SEL-321'!#REF!</definedName>
    <definedName name="Z2XG">'SEL-321'!#REF!</definedName>
    <definedName name="Z3GANG" localSheetId="1">'SEL-321'!#REF!</definedName>
    <definedName name="Z3GANG">'SEL-321'!#REF!</definedName>
    <definedName name="Z3GPU" localSheetId="1">'SEL-321'!#REF!</definedName>
    <definedName name="Z3GPU">'SEL-321'!#REF!</definedName>
    <definedName name="Z3MG" localSheetId="1">'SEL-321'!#REF!</definedName>
    <definedName name="Z3MG">'SEL-321'!#REF!</definedName>
    <definedName name="Z3MGD" localSheetId="1">'SEL-321'!#REF!</definedName>
    <definedName name="Z3MGD">'SEL-321'!#REF!</definedName>
    <definedName name="Z3MXD" localSheetId="1">'SEL-321'!#REF!</definedName>
    <definedName name="Z3MXD">'SEL-321'!#REF!</definedName>
    <definedName name="Z3P" localSheetId="2">'SEL-321'!#REF!</definedName>
    <definedName name="Z3P50PP" localSheetId="1">'[1]REL-512'!#REF!</definedName>
    <definedName name="Z3P50PP" localSheetId="2">'SEL-321'!#REF!</definedName>
    <definedName name="Z3P50PP">'[1]REL-512'!#REF!</definedName>
    <definedName name="Z3PANG" localSheetId="2">'SEL-321'!#REF!</definedName>
    <definedName name="Z3PD" localSheetId="2">'SEL-321'!#REF!</definedName>
    <definedName name="Z3PT1" localSheetId="1">'SEL-321'!#REF!</definedName>
    <definedName name="Z3PT1">'SEL-321'!#REF!</definedName>
    <definedName name="Z3PT2" localSheetId="1">'SEL-321'!#REF!</definedName>
    <definedName name="Z3PT2">'SEL-321'!#REF!</definedName>
    <definedName name="Z3PT3" localSheetId="1">'SEL-321'!#REF!</definedName>
    <definedName name="Z3PT3">'SEL-321'!#REF!</definedName>
    <definedName name="Z3PT4" localSheetId="1">'SEL-321'!#REF!</definedName>
    <definedName name="Z3PT4">'SEL-321'!#REF!</definedName>
    <definedName name="Z3PT5" localSheetId="1">'SEL-321'!#REF!</definedName>
    <definedName name="Z3PT5">'SEL-321'!#REF!</definedName>
    <definedName name="Z3XG" localSheetId="1">'SEL-321'!#REF!</definedName>
    <definedName name="Z3XG">'SEL-321'!#REF!</definedName>
    <definedName name="Z4GANG" localSheetId="1">'SEL-321'!#REF!</definedName>
    <definedName name="Z4GANG">'SEL-321'!#REF!</definedName>
    <definedName name="Z4GPU" localSheetId="1">'SEL-321'!#REF!</definedName>
    <definedName name="Z4GPU">'SEL-321'!#REF!</definedName>
    <definedName name="Z4MG" localSheetId="1">'SEL-321'!#REF!</definedName>
    <definedName name="Z4MG">'SEL-321'!#REF!</definedName>
    <definedName name="Z4MGD" localSheetId="1">'SEL-321'!#REF!</definedName>
    <definedName name="Z4MGD">'SEL-321'!#REF!</definedName>
    <definedName name="Z4MXD" localSheetId="1">'SEL-321'!#REF!</definedName>
    <definedName name="Z4MXD">'SEL-321'!#REF!</definedName>
    <definedName name="Z4P" localSheetId="1">'SEL-321'!#REF!</definedName>
    <definedName name="Z4P">'SEL-321'!#REF!</definedName>
    <definedName name="Z4P50PP" localSheetId="1">'SEL-321'!#REF!</definedName>
    <definedName name="Z4P50PP">'SEL-321'!#REF!</definedName>
    <definedName name="Z4PANG" localSheetId="1">'SEL-321'!#REF!</definedName>
    <definedName name="Z4PANG">'SEL-321'!#REF!</definedName>
    <definedName name="Z4PD" localSheetId="1">'SEL-321'!#REF!</definedName>
    <definedName name="Z4PD">'SEL-321'!#REF!</definedName>
    <definedName name="Z4PT1" localSheetId="1">'SEL-321'!#REF!</definedName>
    <definedName name="Z4PT1">'SEL-321'!#REF!</definedName>
    <definedName name="Z4PT2" localSheetId="1">'SEL-321'!#REF!</definedName>
    <definedName name="Z4PT2">'SEL-321'!#REF!</definedName>
    <definedName name="Z4PT3" localSheetId="1">'SEL-321'!#REF!</definedName>
    <definedName name="Z4PT3">'SEL-321'!#REF!</definedName>
    <definedName name="Z4PT4" localSheetId="1">'SEL-321'!#REF!</definedName>
    <definedName name="Z4PT4">'SEL-321'!#REF!</definedName>
    <definedName name="Z4PT5" localSheetId="1">'SEL-321'!#REF!</definedName>
    <definedName name="Z4PT5">'SEL-321'!#REF!</definedName>
    <definedName name="Z4XG" localSheetId="1">'SEL-321'!#REF!</definedName>
    <definedName name="Z4XG">'SEL-321'!#REF!</definedName>
    <definedName name="Z500G2" localSheetId="1">'SEL-321'!#REF!</definedName>
    <definedName name="Z500G2">'SEL-321'!#REF!</definedName>
    <definedName name="Z50G1" localSheetId="1">'SEL-321'!#REF!</definedName>
    <definedName name="Z50G1">'SEL-321'!#REF!</definedName>
    <definedName name="Z50G2" localSheetId="1">'SEL-321'!#REF!</definedName>
    <definedName name="Z50G2">'SEL-321'!#REF!</definedName>
    <definedName name="Z50G3" localSheetId="1">'SEL-321'!#REF!</definedName>
    <definedName name="Z50G3">'SEL-321'!#REF!</definedName>
    <definedName name="Z50G4" localSheetId="1">'SEL-321'!#REF!</definedName>
    <definedName name="Z50G4">'SEL-321'!#REF!</definedName>
    <definedName name="Z50L1" localSheetId="1">'SEL-321'!#REF!</definedName>
    <definedName name="Z50L1">'SEL-321'!#REF!</definedName>
    <definedName name="ZLF" localSheetId="1">'SEL-321'!#REF!</definedName>
    <definedName name="ZLF">'SEL-321'!#REF!</definedName>
    <definedName name="ZLR" localSheetId="1">'SEL-321'!#REF!</definedName>
    <definedName name="ZLR">'SEL-321'!#REF!</definedName>
  </definedNames>
  <calcPr calcId="145621"/>
</workbook>
</file>

<file path=xl/calcChain.xml><?xml version="1.0" encoding="utf-8"?>
<calcChain xmlns="http://schemas.openxmlformats.org/spreadsheetml/2006/main">
  <c r="F122" i="13" l="1"/>
  <c r="X122" i="13" s="1"/>
  <c r="F121" i="13"/>
  <c r="W120" i="13" s="1"/>
  <c r="X120" i="13"/>
  <c r="O120" i="13"/>
  <c r="M120" i="13"/>
  <c r="I117" i="13" s="1"/>
  <c r="C120" i="13"/>
  <c r="X119" i="13"/>
  <c r="C119" i="13"/>
  <c r="X118" i="13"/>
  <c r="X117" i="13"/>
  <c r="W117" i="13"/>
  <c r="M117" i="13"/>
  <c r="X116" i="13"/>
  <c r="O116" i="13"/>
  <c r="M116" i="13"/>
  <c r="I116" i="13"/>
  <c r="G116" i="13"/>
  <c r="E116" i="13"/>
  <c r="E119" i="13" s="1"/>
  <c r="E120" i="13" s="1"/>
  <c r="C116" i="13"/>
  <c r="X115" i="13"/>
  <c r="X114" i="13"/>
  <c r="X113" i="13"/>
  <c r="W113" i="13"/>
  <c r="I113" i="13"/>
  <c r="F109" i="13" s="1"/>
  <c r="F110" i="13" s="1"/>
  <c r="X112" i="13"/>
  <c r="X111" i="13"/>
  <c r="X110" i="13"/>
  <c r="X109" i="13"/>
  <c r="X108" i="13"/>
  <c r="X107" i="13"/>
  <c r="W107" i="13"/>
  <c r="X106" i="13"/>
  <c r="W106" i="13"/>
  <c r="X105" i="13"/>
  <c r="X104" i="13"/>
  <c r="W104" i="13"/>
  <c r="X103" i="13"/>
  <c r="W103" i="13"/>
  <c r="M121" i="13" l="1"/>
  <c r="W110" i="13"/>
  <c r="W114" i="13"/>
  <c r="W118" i="13"/>
  <c r="G120" i="13"/>
  <c r="W121" i="13"/>
  <c r="W111" i="13"/>
  <c r="I120" i="13"/>
  <c r="X121" i="13"/>
  <c r="W116" i="13"/>
  <c r="W108" i="13"/>
  <c r="W115" i="13"/>
  <c r="W105" i="13"/>
  <c r="W122" i="13"/>
  <c r="W112" i="13"/>
  <c r="W109" i="13"/>
  <c r="W119" i="13"/>
  <c r="O28" i="6"/>
  <c r="M28" i="6"/>
  <c r="G28" i="6" s="1"/>
  <c r="M32" i="6"/>
  <c r="G32" i="6" s="1"/>
  <c r="O32" i="6"/>
  <c r="C28" i="6"/>
  <c r="C31" i="6" s="1"/>
  <c r="C32" i="6" s="1"/>
  <c r="F34" i="6"/>
  <c r="X15" i="6" s="1"/>
  <c r="F33" i="6"/>
  <c r="W23" i="6" s="1"/>
  <c r="E28" i="6"/>
  <c r="M33" i="6" l="1"/>
  <c r="M29" i="6"/>
  <c r="I32" i="6"/>
  <c r="I28" i="6"/>
  <c r="W15" i="6"/>
  <c r="W28" i="6"/>
  <c r="W29" i="6"/>
  <c r="X30" i="6"/>
  <c r="X28" i="6"/>
  <c r="X29" i="6"/>
  <c r="I25" i="6"/>
  <c r="X34" i="6"/>
  <c r="X32" i="6"/>
  <c r="X26" i="6"/>
  <c r="X24" i="6"/>
  <c r="X22" i="6"/>
  <c r="X20" i="6"/>
  <c r="X18" i="6"/>
  <c r="X16" i="6"/>
  <c r="X33" i="6"/>
  <c r="X31" i="6"/>
  <c r="X27" i="6"/>
  <c r="X25" i="6"/>
  <c r="X23" i="6"/>
  <c r="X21" i="6"/>
  <c r="X19" i="6"/>
  <c r="X17" i="6"/>
  <c r="E31" i="6"/>
  <c r="E32" i="6" s="1"/>
  <c r="W34" i="6"/>
  <c r="W32" i="6"/>
  <c r="W30" i="6"/>
  <c r="W26" i="6"/>
  <c r="W24" i="6"/>
  <c r="W21" i="6"/>
  <c r="W19" i="6"/>
  <c r="W17" i="6"/>
  <c r="W33" i="6"/>
  <c r="W31" i="6"/>
  <c r="W27" i="6"/>
  <c r="W25" i="6"/>
  <c r="W22" i="6"/>
  <c r="W20" i="6"/>
  <c r="W18" i="6"/>
  <c r="W16" i="6"/>
  <c r="F21" i="6" l="1"/>
  <c r="I29" i="6" l="1"/>
  <c r="F22" i="6"/>
</calcChain>
</file>

<file path=xl/sharedStrings.xml><?xml version="1.0" encoding="utf-8"?>
<sst xmlns="http://schemas.openxmlformats.org/spreadsheetml/2006/main" count="106" uniqueCount="49">
  <si>
    <t>ID</t>
  </si>
  <si>
    <t>GROUP</t>
  </si>
  <si>
    <t>NUMBER</t>
  </si>
  <si>
    <t>DESCRIPTION</t>
  </si>
  <si>
    <t>PICTURE</t>
  </si>
  <si>
    <t>X</t>
  </si>
  <si>
    <t>CR</t>
  </si>
  <si>
    <t>CC</t>
  </si>
  <si>
    <t>Input variables:</t>
  </si>
  <si>
    <t>Constraints:</t>
  </si>
  <si>
    <t>Solving:</t>
  </si>
  <si>
    <t>Solution:</t>
  </si>
  <si>
    <t>Zreach</t>
  </si>
  <si>
    <t>MTA:</t>
  </si>
  <si>
    <t>unit</t>
  </si>
  <si>
    <t>x0 =</t>
  </si>
  <si>
    <t>y0 =</t>
  </si>
  <si>
    <t>Ztest1</t>
  </si>
  <si>
    <t>x</t>
  </si>
  <si>
    <t>y</t>
  </si>
  <si>
    <t>Zoffset</t>
  </si>
  <si>
    <t>Ztest2</t>
  </si>
  <si>
    <t>Description:</t>
  </si>
  <si>
    <t>Graph</t>
  </si>
  <si>
    <t>Graph's points</t>
  </si>
  <si>
    <t>E</t>
  </si>
  <si>
    <t>From circumference equation and Ztest line equation we obtain</t>
  </si>
  <si>
    <r>
      <t xml:space="preserve">Rewriten </t>
    </r>
    <r>
      <rPr>
        <i/>
        <sz val="10"/>
        <rFont val="Times New Roman"/>
        <family val="1"/>
      </rPr>
      <t>x</t>
    </r>
    <r>
      <rPr>
        <sz val="10"/>
        <rFont val="Arial"/>
        <family val="2"/>
      </rPr>
      <t>-equation using input variables we obtain</t>
    </r>
  </si>
  <si>
    <r>
      <t xml:space="preserve">Solving </t>
    </r>
    <r>
      <rPr>
        <i/>
        <sz val="10"/>
        <rFont val="Times New Roman"/>
        <family val="1"/>
      </rPr>
      <t>x</t>
    </r>
    <r>
      <rPr>
        <sz val="10"/>
        <rFont val="Arial"/>
        <family val="2"/>
      </rPr>
      <t xml:space="preserve">-equation and applying this result in </t>
    </r>
    <r>
      <rPr>
        <i/>
        <sz val="10"/>
        <rFont val="Times New Roman"/>
        <family val="1"/>
      </rPr>
      <t>y</t>
    </r>
    <r>
      <rPr>
        <sz val="10"/>
        <rFont val="Arial"/>
        <family val="2"/>
      </rPr>
      <t>-equation we obtain</t>
    </r>
  </si>
  <si>
    <r>
      <t xml:space="preserve">Then, if the results above are real numbers, it will be possible to obtain </t>
    </r>
    <r>
      <rPr>
        <i/>
        <sz val="10"/>
        <rFont val="Arial"/>
        <family val="2"/>
      </rPr>
      <t>Ztest</t>
    </r>
    <r>
      <rPr>
        <sz val="10"/>
        <rFont val="Arial"/>
        <family val="2"/>
      </rPr>
      <t xml:space="preserve"> from</t>
    </r>
  </si>
  <si>
    <t>Ztest values only will be a solution if Xtest and Ytest values are on circumference line, which can be checked by</t>
  </si>
  <si>
    <r>
      <t xml:space="preserve">The auxiliary </t>
    </r>
    <r>
      <rPr>
        <i/>
        <sz val="10"/>
        <rFont val="Times New Roman"/>
        <family val="1"/>
      </rPr>
      <t>a</t>
    </r>
    <r>
      <rPr>
        <sz val="10"/>
        <rFont val="Arial"/>
        <family val="2"/>
      </rPr>
      <t xml:space="preserve">-values comes from that if </t>
    </r>
    <r>
      <rPr>
        <sz val="10"/>
        <rFont val="Times New Roman"/>
        <family val="1"/>
      </rPr>
      <t>(0,0)</t>
    </r>
    <r>
      <rPr>
        <sz val="10"/>
        <rFont val="Arial"/>
        <family val="2"/>
      </rPr>
      <t xml:space="preserve">-point is inside the circumference then </t>
    </r>
    <r>
      <rPr>
        <i/>
        <sz val="10"/>
        <rFont val="Times New Roman"/>
        <family val="1"/>
      </rPr>
      <t>Ztest</t>
    </r>
    <r>
      <rPr>
        <sz val="10"/>
        <rFont val="Times New Roman"/>
        <family val="1"/>
      </rPr>
      <t>1</t>
    </r>
    <r>
      <rPr>
        <i/>
        <sz val="10"/>
        <rFont val="Times New Roman"/>
        <family val="1"/>
      </rPr>
      <t xml:space="preserve"> </t>
    </r>
    <r>
      <rPr>
        <sz val="10"/>
        <rFont val="Arial"/>
        <family val="2"/>
      </rPr>
      <t xml:space="preserve">and </t>
    </r>
    <r>
      <rPr>
        <i/>
        <sz val="10"/>
        <rFont val="Times New Roman"/>
        <family val="1"/>
      </rPr>
      <t>Ztest</t>
    </r>
    <r>
      <rPr>
        <sz val="10"/>
        <rFont val="Times New Roman"/>
        <family val="1"/>
      </rPr>
      <t>2</t>
    </r>
    <r>
      <rPr>
        <i/>
        <sz val="10"/>
        <rFont val="Times New Roman"/>
        <family val="1"/>
      </rPr>
      <t xml:space="preserve"> </t>
    </r>
    <r>
      <rPr>
        <sz val="10"/>
        <rFont val="Arial"/>
        <family val="2"/>
      </rPr>
      <t>will be in opposite phases, otherwise they will be in phase.</t>
    </r>
  </si>
  <si>
    <t>Valence Electrical Training Services</t>
  </si>
  <si>
    <t>How to calculate any point on an MHO circle with or without offset</t>
  </si>
  <si>
    <t>MHO Diameter:</t>
  </si>
  <si>
    <t>MHO Offset:</t>
  </si>
  <si>
    <t>Test Angle :</t>
  </si>
  <si>
    <t>deg Lead</t>
  </si>
  <si>
    <t xml:space="preserve">Calculating a point on an MHO circle is fairly straightforward if:
• The edge of the MHO circle touches the origin
• You know the diameter of the circle (Reach)
• You know the Maximum Torque Angle (MTA)
</t>
  </si>
  <si>
    <t>You can to test on a normal line impedance MHO circle using basic cosine trigonometry to create a right angle triangle to any point on the circle you with the formula Test Impedance = Reach * cos(Test Angle° – MTA°).</t>
  </si>
  <si>
    <t>This formula does not work for all test angles when the MHO circle has an offset, or its edge doesn’t touch the circle, as shown in the following diagram. You commonly find these elements when testing Loss of Field (40) elements in generator relays, or Out-Of-Step (78) elements. There are two possible answers for any test angle, which makes the math much more complex.</t>
  </si>
  <si>
    <t>ZTest1 =</t>
  </si>
  <si>
    <t>ZTest2 =</t>
  </si>
  <si>
    <t xml:space="preserve">               </t>
  </si>
  <si>
    <t>Ohms</t>
  </si>
  <si>
    <t>This spreadsheet will perform the math to find any point of the edge of a MTA circle.  You can review the background formulas, or jump to the bottom of the page to get started. All of the angles in the calculations are Leading angles, like you would find on  a Doble Test-set or Manta with default settings.</t>
  </si>
  <si>
    <t>Enter your parameters in the green boxes.  Calculations appear in the yellow boxes</t>
  </si>
  <si>
    <t>Basis for Calculations (Zreach should really be called Zdiameter)</t>
  </si>
  <si>
    <t>Valence Electrical Training Services (https://relaytraining.com/)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</si>
</sst>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409]* #,##0.00_ ;_-[$$-409]* \-#,##0.00\ ;_-[$$-409]* &quot;-&quot;??_ ;_-@_ "/>
    <numFmt numFmtId="165" formatCode="0.0"/>
    <numFmt numFmtId="166" formatCode="0.000"/>
  </numFmts>
  <fonts count="15" x14ac:knownFonts="1">
    <font>
      <sz val="10"/>
      <name val="Arial"/>
    </font>
    <font>
      <b/>
      <sz val="14"/>
      <name val="Arial"/>
      <family val="2"/>
    </font>
    <font>
      <sz val="10"/>
      <name val="Arial"/>
      <family val="2"/>
    </font>
    <font>
      <b/>
      <sz val="10"/>
      <name val="Arial"/>
      <family val="2"/>
    </font>
    <font>
      <b/>
      <u/>
      <sz val="10"/>
      <name val="Arial"/>
      <family val="2"/>
    </font>
    <font>
      <b/>
      <sz val="11"/>
      <name val="Arial"/>
      <family val="2"/>
    </font>
    <font>
      <sz val="10"/>
      <color theme="0"/>
      <name val="Arial"/>
      <family val="2"/>
    </font>
    <font>
      <b/>
      <sz val="8"/>
      <name val="Arial"/>
      <family val="2"/>
    </font>
    <font>
      <sz val="8"/>
      <name val="Arial"/>
      <family val="2"/>
    </font>
    <font>
      <i/>
      <sz val="10"/>
      <name val="Arial"/>
      <family val="2"/>
    </font>
    <font>
      <i/>
      <sz val="10"/>
      <name val="Times New Roman"/>
      <family val="1"/>
    </font>
    <font>
      <sz val="10"/>
      <name val="Times New Roman"/>
      <family val="1"/>
    </font>
    <font>
      <sz val="8"/>
      <color rgb="FF000000"/>
      <name val="Tahoma"/>
      <family val="2"/>
    </font>
    <font>
      <b/>
      <u/>
      <sz val="11"/>
      <name val="Arial"/>
      <family val="2"/>
    </font>
    <font>
      <b/>
      <sz val="12"/>
      <name val="Arial"/>
      <family val="2"/>
    </font>
  </fonts>
  <fills count="9">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3">
    <xf numFmtId="0" fontId="0" fillId="0" borderId="0"/>
    <xf numFmtId="0" fontId="2" fillId="0" borderId="0"/>
    <xf numFmtId="9" fontId="2" fillId="0" borderId="0" applyFont="0" applyFill="0" applyBorder="0" applyAlignment="0" applyProtection="0"/>
  </cellStyleXfs>
  <cellXfs count="50">
    <xf numFmtId="0" fontId="0" fillId="0" borderId="0" xfId="0"/>
    <xf numFmtId="0" fontId="2" fillId="0" borderId="0" xfId="0" applyFont="1"/>
    <xf numFmtId="0" fontId="3" fillId="0" borderId="0" xfId="0" applyFont="1" applyAlignment="1">
      <alignment horizontal="center"/>
    </xf>
    <xf numFmtId="0" fontId="2" fillId="0" borderId="0" xfId="0" applyNumberFormat="1" applyFont="1"/>
    <xf numFmtId="0" fontId="4" fillId="0" borderId="0" xfId="0" applyFont="1"/>
    <xf numFmtId="0" fontId="5" fillId="0" borderId="0" xfId="0" applyFont="1"/>
    <xf numFmtId="0" fontId="2" fillId="2" borderId="0" xfId="0" applyFont="1" applyFill="1"/>
    <xf numFmtId="0" fontId="2" fillId="0" borderId="0" xfId="1" applyFont="1"/>
    <xf numFmtId="0" fontId="2" fillId="0" borderId="0" xfId="1" applyFont="1" applyBorder="1"/>
    <xf numFmtId="0" fontId="2" fillId="0" borderId="0" xfId="1"/>
    <xf numFmtId="165" fontId="6" fillId="0" borderId="0" xfId="0" applyNumberFormat="1" applyFont="1" applyAlignment="1"/>
    <xf numFmtId="0" fontId="7" fillId="0" borderId="0" xfId="0" applyFont="1"/>
    <xf numFmtId="0" fontId="8" fillId="0" borderId="0" xfId="0" applyFont="1"/>
    <xf numFmtId="0" fontId="8" fillId="4" borderId="0" xfId="0" applyFont="1" applyFill="1"/>
    <xf numFmtId="0" fontId="8" fillId="5" borderId="0" xfId="0" applyFont="1" applyFill="1"/>
    <xf numFmtId="0" fontId="8" fillId="6" borderId="0" xfId="0" applyFont="1" applyFill="1"/>
    <xf numFmtId="0" fontId="8" fillId="3" borderId="0" xfId="0" applyFont="1" applyFill="1"/>
    <xf numFmtId="0" fontId="2" fillId="0" borderId="0" xfId="0" applyFont="1" applyAlignment="1">
      <alignment horizontal="left" vertical="top"/>
    </xf>
    <xf numFmtId="0" fontId="2" fillId="0" borderId="0" xfId="0" applyFont="1" applyAlignment="1">
      <alignment vertical="top" wrapText="1"/>
    </xf>
    <xf numFmtId="1" fontId="8" fillId="0" borderId="0" xfId="0" applyNumberFormat="1" applyFont="1" applyAlignment="1"/>
    <xf numFmtId="0" fontId="2" fillId="0" borderId="0" xfId="0" applyFont="1" applyAlignment="1">
      <alignment horizontal="left" vertical="top" wrapText="1"/>
    </xf>
    <xf numFmtId="165" fontId="8" fillId="6" borderId="0" xfId="0" applyNumberFormat="1" applyFont="1" applyFill="1" applyAlignment="1">
      <alignment horizontal="right"/>
    </xf>
    <xf numFmtId="165" fontId="8" fillId="6" borderId="0" xfId="0" applyNumberFormat="1" applyFont="1" applyFill="1" applyAlignment="1">
      <alignment horizontal="center"/>
    </xf>
    <xf numFmtId="2" fontId="8" fillId="3" borderId="0" xfId="0" applyNumberFormat="1" applyFont="1" applyFill="1" applyAlignment="1">
      <alignment horizontal="center"/>
    </xf>
    <xf numFmtId="0" fontId="1" fillId="0" borderId="0" xfId="0" applyFont="1" applyAlignment="1">
      <alignment horizontal="center"/>
    </xf>
    <xf numFmtId="164" fontId="2" fillId="0" borderId="0" xfId="0" applyNumberFormat="1" applyFont="1" applyAlignment="1">
      <alignment horizontal="center"/>
    </xf>
    <xf numFmtId="165" fontId="8" fillId="3" borderId="0" xfId="0" applyNumberFormat="1" applyFont="1" applyFill="1" applyAlignment="1">
      <alignment horizontal="center"/>
    </xf>
    <xf numFmtId="2" fontId="8" fillId="6" borderId="0" xfId="0" applyNumberFormat="1" applyFont="1" applyFill="1" applyAlignment="1">
      <alignment horizontal="center"/>
    </xf>
    <xf numFmtId="165" fontId="8" fillId="5" borderId="0" xfId="0" applyNumberFormat="1" applyFont="1" applyFill="1" applyAlignment="1">
      <alignment horizontal="center"/>
    </xf>
    <xf numFmtId="165" fontId="8" fillId="4" borderId="0" xfId="0" applyNumberFormat="1" applyFont="1" applyFill="1" applyAlignment="1">
      <alignment horizontal="right"/>
    </xf>
    <xf numFmtId="165" fontId="8" fillId="3" borderId="0" xfId="0" applyNumberFormat="1" applyFont="1" applyFill="1" applyAlignment="1">
      <alignment horizontal="right"/>
    </xf>
    <xf numFmtId="0" fontId="2" fillId="0" borderId="0" xfId="0" applyFont="1" applyAlignment="1">
      <alignment horizontal="left" vertical="top" wrapText="1"/>
    </xf>
    <xf numFmtId="165" fontId="8" fillId="5" borderId="0" xfId="0" applyNumberFormat="1" applyFont="1" applyFill="1" applyAlignment="1">
      <alignment horizontal="righ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165" fontId="8" fillId="0" borderId="0" xfId="0" applyNumberFormat="1" applyFont="1" applyAlignment="1"/>
    <xf numFmtId="0" fontId="3" fillId="0" borderId="0" xfId="0" applyFont="1" applyAlignment="1"/>
    <xf numFmtId="0" fontId="3" fillId="0" borderId="0" xfId="0" applyFont="1" applyAlignment="1">
      <alignment horizontal="left" vertical="top" wrapText="1"/>
    </xf>
    <xf numFmtId="166" fontId="2" fillId="2" borderId="0" xfId="0" applyNumberFormat="1" applyFont="1" applyFill="1" applyAlignment="1">
      <alignment horizontal="center"/>
    </xf>
    <xf numFmtId="165" fontId="2" fillId="7" borderId="0" xfId="0" applyNumberFormat="1" applyFont="1" applyFill="1" applyAlignment="1">
      <alignment horizontal="right"/>
    </xf>
    <xf numFmtId="1" fontId="2" fillId="7" borderId="0" xfId="0" applyNumberFormat="1" applyFont="1" applyFill="1" applyAlignment="1">
      <alignment horizontal="right"/>
    </xf>
    <xf numFmtId="0" fontId="8" fillId="8" borderId="0" xfId="0" applyFont="1" applyFill="1"/>
    <xf numFmtId="165" fontId="8" fillId="8" borderId="0" xfId="0" applyNumberFormat="1" applyFont="1" applyFill="1" applyAlignment="1">
      <alignment horizontal="center"/>
    </xf>
    <xf numFmtId="165" fontId="8" fillId="8" borderId="0" xfId="0" applyNumberFormat="1" applyFont="1" applyFill="1" applyAlignment="1">
      <alignment horizontal="right"/>
    </xf>
    <xf numFmtId="0" fontId="13" fillId="0" borderId="0" xfId="0" applyFont="1" applyAlignment="1">
      <alignment horizontal="center"/>
    </xf>
    <xf numFmtId="0" fontId="13" fillId="0" borderId="0" xfId="0" applyFont="1" applyAlignment="1">
      <alignment horizontal="center"/>
    </xf>
    <xf numFmtId="0" fontId="5" fillId="0" borderId="0" xfId="0" applyFont="1" applyAlignment="1"/>
    <xf numFmtId="0" fontId="14" fillId="0" borderId="0" xfId="0" applyFont="1" applyAlignment="1">
      <alignment horizontal="center"/>
    </xf>
    <xf numFmtId="0" fontId="1" fillId="0" borderId="0" xfId="0" applyFont="1" applyAlignment="1"/>
  </cellXfs>
  <cellStyles count="3">
    <cellStyle name="Normal" xfId="0" builtinId="0"/>
    <cellStyle name="Normal 2" xfId="1"/>
    <cellStyle name="Porcentagem 2" xfId="2"/>
  </cellStyles>
  <dxfs count="1">
    <dxf>
      <font>
        <b/>
        <i val="0"/>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74369824270734E-2"/>
          <c:y val="2.4002043992288575E-2"/>
          <c:w val="0.89436778851397036"/>
          <c:h val="0.75272029049466405"/>
        </c:manualLayout>
      </c:layout>
      <c:scatterChart>
        <c:scatterStyle val="smoothMarker"/>
        <c:varyColors val="0"/>
        <c:ser>
          <c:idx val="0"/>
          <c:order val="0"/>
          <c:tx>
            <c:v>Circle</c:v>
          </c:tx>
          <c:marker>
            <c:symbol val="none"/>
          </c:marker>
          <c:xVal>
            <c:numRef>
              <c:f>'Calculate MHO Test Points'!$W$15:$W$34</c:f>
              <c:numCache>
                <c:formatCode>0.0</c:formatCode>
                <c:ptCount val="20"/>
                <c:pt idx="0">
                  <c:v>8.9999999999999982</c:v>
                </c:pt>
                <c:pt idx="1">
                  <c:v>8.4572335870731745</c:v>
                </c:pt>
                <c:pt idx="2">
                  <c:v>6.8943999880708002</c:v>
                </c:pt>
                <c:pt idx="3">
                  <c:v>4.4999999999999991</c:v>
                </c:pt>
                <c:pt idx="4">
                  <c:v>1.5628335990023718</c:v>
                </c:pt>
                <c:pt idx="5">
                  <c:v>-1.5628335990023747</c:v>
                </c:pt>
                <c:pt idx="6">
                  <c:v>-4.5</c:v>
                </c:pt>
                <c:pt idx="7">
                  <c:v>-6.8943999880708029</c:v>
                </c:pt>
                <c:pt idx="8">
                  <c:v>-8.4572335870731763</c:v>
                </c:pt>
                <c:pt idx="9">
                  <c:v>-9.0000000000000018</c:v>
                </c:pt>
                <c:pt idx="10">
                  <c:v>-8.4572335870731781</c:v>
                </c:pt>
                <c:pt idx="11">
                  <c:v>-6.8943999880708073</c:v>
                </c:pt>
                <c:pt idx="12">
                  <c:v>-4.5000000000000053</c:v>
                </c:pt>
                <c:pt idx="13">
                  <c:v>-1.562833599002375</c:v>
                </c:pt>
                <c:pt idx="14">
                  <c:v>1.5628335990023678</c:v>
                </c:pt>
                <c:pt idx="15">
                  <c:v>4.499999999999992</c:v>
                </c:pt>
                <c:pt idx="16">
                  <c:v>6.8943999880707985</c:v>
                </c:pt>
                <c:pt idx="17">
                  <c:v>8.4572335870731745</c:v>
                </c:pt>
                <c:pt idx="18">
                  <c:v>8.9999999999999982</c:v>
                </c:pt>
                <c:pt idx="19">
                  <c:v>8.9999999999999982</c:v>
                </c:pt>
              </c:numCache>
            </c:numRef>
          </c:xVal>
          <c:yVal>
            <c:numRef>
              <c:f>'Calculate MHO Test Points'!$X$15:$X$34</c:f>
              <c:numCache>
                <c:formatCode>0.0</c:formatCode>
                <c:ptCount val="20"/>
                <c:pt idx="0">
                  <c:v>-11</c:v>
                </c:pt>
                <c:pt idx="1">
                  <c:v>-7.9218187100689814</c:v>
                </c:pt>
                <c:pt idx="2">
                  <c:v>-5.2149115128211463</c:v>
                </c:pt>
                <c:pt idx="3">
                  <c:v>-3.2057713659400529</c:v>
                </c:pt>
                <c:pt idx="4">
                  <c:v>-2.1367302228901277</c:v>
                </c:pt>
                <c:pt idx="5">
                  <c:v>-2.1367302228901277</c:v>
                </c:pt>
                <c:pt idx="6">
                  <c:v>-3.205771365940052</c:v>
                </c:pt>
                <c:pt idx="7">
                  <c:v>-5.2149115128211445</c:v>
                </c:pt>
                <c:pt idx="8">
                  <c:v>-7.9218187100689796</c:v>
                </c:pt>
                <c:pt idx="9">
                  <c:v>-10.999999999999998</c:v>
                </c:pt>
                <c:pt idx="10">
                  <c:v>-14.078181289931017</c:v>
                </c:pt>
                <c:pt idx="11">
                  <c:v>-16.78508848717885</c:v>
                </c:pt>
                <c:pt idx="12">
                  <c:v>-18.794228634059944</c:v>
                </c:pt>
                <c:pt idx="13">
                  <c:v>-19.863269777109871</c:v>
                </c:pt>
                <c:pt idx="14">
                  <c:v>-19.863269777109874</c:v>
                </c:pt>
                <c:pt idx="15">
                  <c:v>-18.794228634059952</c:v>
                </c:pt>
                <c:pt idx="16">
                  <c:v>-16.785088487178857</c:v>
                </c:pt>
                <c:pt idx="17">
                  <c:v>-14.078181289931017</c:v>
                </c:pt>
                <c:pt idx="18">
                  <c:v>-11.000000000000002</c:v>
                </c:pt>
                <c:pt idx="19">
                  <c:v>-11</c:v>
                </c:pt>
              </c:numCache>
            </c:numRef>
          </c:yVal>
          <c:smooth val="1"/>
        </c:ser>
        <c:ser>
          <c:idx val="1"/>
          <c:order val="1"/>
          <c:tx>
            <c:strRef>
              <c:f>'Calculate MHO Test Points'!$C$25</c:f>
              <c:strCache>
                <c:ptCount val="1"/>
                <c:pt idx="0">
                  <c:v>Zoffset</c:v>
                </c:pt>
              </c:strCache>
            </c:strRef>
          </c:tx>
          <c:marker>
            <c:symbol val="none"/>
          </c:marker>
          <c:xVal>
            <c:numRef>
              <c:f>'Calculate MHO Test Points'!$C$27:$C$28</c:f>
              <c:numCache>
                <c:formatCode>0.0</c:formatCode>
                <c:ptCount val="2"/>
                <c:pt idx="0">
                  <c:v>0</c:v>
                </c:pt>
                <c:pt idx="1">
                  <c:v>-3.67544536472586E-16</c:v>
                </c:pt>
              </c:numCache>
            </c:numRef>
          </c:xVal>
          <c:yVal>
            <c:numRef>
              <c:f>'Calculate MHO Test Points'!$E$27:$E$28</c:f>
              <c:numCache>
                <c:formatCode>0.0</c:formatCode>
                <c:ptCount val="2"/>
                <c:pt idx="0">
                  <c:v>0</c:v>
                </c:pt>
                <c:pt idx="1">
                  <c:v>-2</c:v>
                </c:pt>
              </c:numCache>
            </c:numRef>
          </c:yVal>
          <c:smooth val="1"/>
        </c:ser>
        <c:ser>
          <c:idx val="2"/>
          <c:order val="2"/>
          <c:tx>
            <c:strRef>
              <c:f>'Calculate MHO Test Points'!$C$29</c:f>
              <c:strCache>
                <c:ptCount val="1"/>
                <c:pt idx="0">
                  <c:v>Zreach</c:v>
                </c:pt>
              </c:strCache>
            </c:strRef>
          </c:tx>
          <c:marker>
            <c:symbol val="none"/>
          </c:marker>
          <c:xVal>
            <c:numRef>
              <c:f>'Calculate MHO Test Points'!$C$31:$C$32</c:f>
              <c:numCache>
                <c:formatCode>0.0</c:formatCode>
                <c:ptCount val="2"/>
                <c:pt idx="0">
                  <c:v>-3.67544536472586E-16</c:v>
                </c:pt>
                <c:pt idx="1">
                  <c:v>-3.67544536472586E-15</c:v>
                </c:pt>
              </c:numCache>
            </c:numRef>
          </c:xVal>
          <c:yVal>
            <c:numRef>
              <c:f>'Calculate MHO Test Points'!$E$31:$E$32</c:f>
              <c:numCache>
                <c:formatCode>0.0</c:formatCode>
                <c:ptCount val="2"/>
                <c:pt idx="0">
                  <c:v>-2</c:v>
                </c:pt>
                <c:pt idx="1">
                  <c:v>-20</c:v>
                </c:pt>
              </c:numCache>
            </c:numRef>
          </c:yVal>
          <c:smooth val="1"/>
        </c:ser>
        <c:ser>
          <c:idx val="3"/>
          <c:order val="3"/>
          <c:tx>
            <c:strRef>
              <c:f>'Calculate MHO Test Points'!$G$25</c:f>
              <c:strCache>
                <c:ptCount val="1"/>
                <c:pt idx="0">
                  <c:v>Ztest1</c:v>
                </c:pt>
              </c:strCache>
            </c:strRef>
          </c:tx>
          <c:spPr>
            <a:ln w="57150"/>
          </c:spPr>
          <c:marker>
            <c:symbol val="none"/>
          </c:marker>
          <c:xVal>
            <c:numRef>
              <c:f>'Calculate MHO Test Points'!$G$27:$G$28</c:f>
              <c:numCache>
                <c:formatCode>0.0</c:formatCode>
                <c:ptCount val="2"/>
                <c:pt idx="0">
                  <c:v>0</c:v>
                </c:pt>
                <c:pt idx="1">
                  <c:v>8.3250914330081685</c:v>
                </c:pt>
              </c:numCache>
            </c:numRef>
          </c:xVal>
          <c:yVal>
            <c:numRef>
              <c:f>'Calculate MHO Test Points'!$I$27:$I$28</c:f>
              <c:numCache>
                <c:formatCode>0.0</c:formatCode>
                <c:ptCount val="2"/>
                <c:pt idx="0">
                  <c:v>0</c:v>
                </c:pt>
                <c:pt idx="1">
                  <c:v>-14.419481339626536</c:v>
                </c:pt>
              </c:numCache>
            </c:numRef>
          </c:yVal>
          <c:smooth val="1"/>
        </c:ser>
        <c:ser>
          <c:idx val="4"/>
          <c:order val="4"/>
          <c:tx>
            <c:strRef>
              <c:f>'Calculate MHO Test Points'!$G$29</c:f>
              <c:strCache>
                <c:ptCount val="1"/>
                <c:pt idx="0">
                  <c:v>Ztest2</c:v>
                </c:pt>
              </c:strCache>
            </c:strRef>
          </c:tx>
          <c:spPr>
            <a:ln>
              <a:prstDash val="sysDash"/>
            </a:ln>
          </c:spPr>
          <c:marker>
            <c:symbol val="none"/>
          </c:marker>
          <c:xVal>
            <c:numRef>
              <c:f>'Calculate MHO Test Points'!$G$31:$G$32</c:f>
              <c:numCache>
                <c:formatCode>0.0</c:formatCode>
                <c:ptCount val="2"/>
                <c:pt idx="0">
                  <c:v>0</c:v>
                </c:pt>
                <c:pt idx="1">
                  <c:v>1.2011880086206606</c:v>
                </c:pt>
              </c:numCache>
            </c:numRef>
          </c:xVal>
          <c:yVal>
            <c:numRef>
              <c:f>'Calculate MHO Test Points'!$I$31:$I$32</c:f>
              <c:numCache>
                <c:formatCode>0.0</c:formatCode>
                <c:ptCount val="2"/>
                <c:pt idx="0">
                  <c:v>0</c:v>
                </c:pt>
                <c:pt idx="1">
                  <c:v>-2.0805186603734662</c:v>
                </c:pt>
              </c:numCache>
            </c:numRef>
          </c:yVal>
          <c:smooth val="1"/>
        </c:ser>
        <c:dLbls>
          <c:showLegendKey val="0"/>
          <c:showVal val="0"/>
          <c:showCatName val="0"/>
          <c:showSerName val="0"/>
          <c:showPercent val="0"/>
          <c:showBubbleSize val="0"/>
        </c:dLbls>
        <c:axId val="79913728"/>
        <c:axId val="79915264"/>
      </c:scatterChart>
      <c:valAx>
        <c:axId val="79913728"/>
        <c:scaling>
          <c:orientation val="minMax"/>
        </c:scaling>
        <c:delete val="0"/>
        <c:axPos val="b"/>
        <c:numFmt formatCode="0.0" sourceLinked="1"/>
        <c:majorTickMark val="out"/>
        <c:minorTickMark val="none"/>
        <c:tickLblPos val="nextTo"/>
        <c:crossAx val="79915264"/>
        <c:crosses val="autoZero"/>
        <c:crossBetween val="midCat"/>
      </c:valAx>
      <c:valAx>
        <c:axId val="79915264"/>
        <c:scaling>
          <c:orientation val="minMax"/>
        </c:scaling>
        <c:delete val="0"/>
        <c:axPos val="l"/>
        <c:majorGridlines/>
        <c:numFmt formatCode="0.0" sourceLinked="1"/>
        <c:majorTickMark val="out"/>
        <c:minorTickMark val="none"/>
        <c:tickLblPos val="nextTo"/>
        <c:crossAx val="79913728"/>
        <c:crosses val="autoZero"/>
        <c:crossBetween val="midCat"/>
      </c:valAx>
    </c:plotArea>
    <c:legend>
      <c:legendPos val="b"/>
      <c:layout/>
      <c:overlay val="0"/>
    </c:legend>
    <c:plotVisOnly val="1"/>
    <c:dispBlanksAs val="gap"/>
    <c:showDLblsOverMax val="0"/>
  </c:chart>
  <c:printSettings>
    <c:headerFooter/>
    <c:pageMargins b="0.78740157499999996" l="0.511811024" r="0.511811024" t="0.78740157499999996" header="0.31496062000000408" footer="0.31496062000000408"/>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74369824270734E-2"/>
          <c:y val="2.4002043992288575E-2"/>
          <c:w val="0.89436778851397036"/>
          <c:h val="0.75272029049466405"/>
        </c:manualLayout>
      </c:layout>
      <c:scatterChart>
        <c:scatterStyle val="smoothMarker"/>
        <c:varyColors val="0"/>
        <c:ser>
          <c:idx val="0"/>
          <c:order val="0"/>
          <c:tx>
            <c:v>Circle</c:v>
          </c:tx>
          <c:marker>
            <c:symbol val="none"/>
          </c:marker>
          <c:xVal>
            <c:numRef>
              <c:f>'Calculation Details'!$W$103:$W$122</c:f>
              <c:numCache>
                <c:formatCode>0.0</c:formatCode>
                <c:ptCount val="20"/>
                <c:pt idx="0">
                  <c:v>8.9999999999999982</c:v>
                </c:pt>
                <c:pt idx="1">
                  <c:v>8.4572335870731745</c:v>
                </c:pt>
                <c:pt idx="2">
                  <c:v>6.8943999880708002</c:v>
                </c:pt>
                <c:pt idx="3">
                  <c:v>4.4999999999999991</c:v>
                </c:pt>
                <c:pt idx="4">
                  <c:v>1.5628335990023718</c:v>
                </c:pt>
                <c:pt idx="5">
                  <c:v>-1.5628335990023747</c:v>
                </c:pt>
                <c:pt idx="6">
                  <c:v>-4.5</c:v>
                </c:pt>
                <c:pt idx="7">
                  <c:v>-6.8943999880708029</c:v>
                </c:pt>
                <c:pt idx="8">
                  <c:v>-8.4572335870731763</c:v>
                </c:pt>
                <c:pt idx="9">
                  <c:v>-9.0000000000000018</c:v>
                </c:pt>
                <c:pt idx="10">
                  <c:v>-8.4572335870731781</c:v>
                </c:pt>
                <c:pt idx="11">
                  <c:v>-6.8943999880708073</c:v>
                </c:pt>
                <c:pt idx="12">
                  <c:v>-4.5000000000000053</c:v>
                </c:pt>
                <c:pt idx="13">
                  <c:v>-1.562833599002375</c:v>
                </c:pt>
                <c:pt idx="14">
                  <c:v>1.5628335990023678</c:v>
                </c:pt>
                <c:pt idx="15">
                  <c:v>4.499999999999992</c:v>
                </c:pt>
                <c:pt idx="16">
                  <c:v>6.8943999880707985</c:v>
                </c:pt>
                <c:pt idx="17">
                  <c:v>8.4572335870731745</c:v>
                </c:pt>
                <c:pt idx="18">
                  <c:v>8.9999999999999982</c:v>
                </c:pt>
                <c:pt idx="19">
                  <c:v>8.9999999999999982</c:v>
                </c:pt>
              </c:numCache>
            </c:numRef>
          </c:xVal>
          <c:yVal>
            <c:numRef>
              <c:f>'Calculation Details'!$X$103:$X$122</c:f>
              <c:numCache>
                <c:formatCode>0.0</c:formatCode>
                <c:ptCount val="20"/>
                <c:pt idx="0">
                  <c:v>-11</c:v>
                </c:pt>
                <c:pt idx="1">
                  <c:v>-7.9218187100689814</c:v>
                </c:pt>
                <c:pt idx="2">
                  <c:v>-5.2149115128211463</c:v>
                </c:pt>
                <c:pt idx="3">
                  <c:v>-3.2057713659400529</c:v>
                </c:pt>
                <c:pt idx="4">
                  <c:v>-2.1367302228901277</c:v>
                </c:pt>
                <c:pt idx="5">
                  <c:v>-2.1367302228901277</c:v>
                </c:pt>
                <c:pt idx="6">
                  <c:v>-3.205771365940052</c:v>
                </c:pt>
                <c:pt idx="7">
                  <c:v>-5.2149115128211445</c:v>
                </c:pt>
                <c:pt idx="8">
                  <c:v>-7.9218187100689796</c:v>
                </c:pt>
                <c:pt idx="9">
                  <c:v>-10.999999999999998</c:v>
                </c:pt>
                <c:pt idx="10">
                  <c:v>-14.078181289931017</c:v>
                </c:pt>
                <c:pt idx="11">
                  <c:v>-16.78508848717885</c:v>
                </c:pt>
                <c:pt idx="12">
                  <c:v>-18.794228634059944</c:v>
                </c:pt>
                <c:pt idx="13">
                  <c:v>-19.863269777109871</c:v>
                </c:pt>
                <c:pt idx="14">
                  <c:v>-19.863269777109874</c:v>
                </c:pt>
                <c:pt idx="15">
                  <c:v>-18.794228634059952</c:v>
                </c:pt>
                <c:pt idx="16">
                  <c:v>-16.785088487178857</c:v>
                </c:pt>
                <c:pt idx="17">
                  <c:v>-14.078181289931017</c:v>
                </c:pt>
                <c:pt idx="18">
                  <c:v>-11.000000000000002</c:v>
                </c:pt>
                <c:pt idx="19">
                  <c:v>-11</c:v>
                </c:pt>
              </c:numCache>
            </c:numRef>
          </c:yVal>
          <c:smooth val="1"/>
        </c:ser>
        <c:ser>
          <c:idx val="1"/>
          <c:order val="1"/>
          <c:tx>
            <c:strRef>
              <c:f>'Calculation Details'!$C$113</c:f>
              <c:strCache>
                <c:ptCount val="1"/>
                <c:pt idx="0">
                  <c:v>Zoffset</c:v>
                </c:pt>
              </c:strCache>
            </c:strRef>
          </c:tx>
          <c:marker>
            <c:symbol val="none"/>
          </c:marker>
          <c:xVal>
            <c:numRef>
              <c:f>'Calculation Details'!$C$115:$C$116</c:f>
              <c:numCache>
                <c:formatCode>0.0</c:formatCode>
                <c:ptCount val="2"/>
                <c:pt idx="0">
                  <c:v>0</c:v>
                </c:pt>
                <c:pt idx="1">
                  <c:v>-3.67544536472586E-16</c:v>
                </c:pt>
              </c:numCache>
            </c:numRef>
          </c:xVal>
          <c:yVal>
            <c:numRef>
              <c:f>'Calculation Details'!$E$115:$E$116</c:f>
              <c:numCache>
                <c:formatCode>0.0</c:formatCode>
                <c:ptCount val="2"/>
                <c:pt idx="0">
                  <c:v>0</c:v>
                </c:pt>
                <c:pt idx="1">
                  <c:v>-2</c:v>
                </c:pt>
              </c:numCache>
            </c:numRef>
          </c:yVal>
          <c:smooth val="1"/>
        </c:ser>
        <c:ser>
          <c:idx val="2"/>
          <c:order val="2"/>
          <c:tx>
            <c:strRef>
              <c:f>'Calculation Details'!$C$117</c:f>
              <c:strCache>
                <c:ptCount val="1"/>
                <c:pt idx="0">
                  <c:v>Zreach</c:v>
                </c:pt>
              </c:strCache>
            </c:strRef>
          </c:tx>
          <c:marker>
            <c:symbol val="none"/>
          </c:marker>
          <c:xVal>
            <c:numRef>
              <c:f>'Calculation Details'!$C$119:$C$120</c:f>
              <c:numCache>
                <c:formatCode>0.0</c:formatCode>
                <c:ptCount val="2"/>
                <c:pt idx="0">
                  <c:v>-3.67544536472586E-16</c:v>
                </c:pt>
                <c:pt idx="1">
                  <c:v>-3.67544536472586E-15</c:v>
                </c:pt>
              </c:numCache>
            </c:numRef>
          </c:xVal>
          <c:yVal>
            <c:numRef>
              <c:f>'Calculation Details'!$E$119:$E$120</c:f>
              <c:numCache>
                <c:formatCode>0.0</c:formatCode>
                <c:ptCount val="2"/>
                <c:pt idx="0">
                  <c:v>-2</c:v>
                </c:pt>
                <c:pt idx="1">
                  <c:v>-20</c:v>
                </c:pt>
              </c:numCache>
            </c:numRef>
          </c:yVal>
          <c:smooth val="1"/>
        </c:ser>
        <c:ser>
          <c:idx val="3"/>
          <c:order val="3"/>
          <c:tx>
            <c:strRef>
              <c:f>'Calculation Details'!$G$113</c:f>
              <c:strCache>
                <c:ptCount val="1"/>
                <c:pt idx="0">
                  <c:v>Ztest1</c:v>
                </c:pt>
              </c:strCache>
            </c:strRef>
          </c:tx>
          <c:spPr>
            <a:ln w="57150"/>
          </c:spPr>
          <c:marker>
            <c:symbol val="none"/>
          </c:marker>
          <c:xVal>
            <c:numRef>
              <c:f>'Calculation Details'!$G$115:$G$116</c:f>
              <c:numCache>
                <c:formatCode>0.0</c:formatCode>
                <c:ptCount val="2"/>
                <c:pt idx="0">
                  <c:v>0</c:v>
                </c:pt>
                <c:pt idx="1">
                  <c:v>8.3250914330081685</c:v>
                </c:pt>
              </c:numCache>
            </c:numRef>
          </c:xVal>
          <c:yVal>
            <c:numRef>
              <c:f>'Calculation Details'!$I$115:$I$116</c:f>
              <c:numCache>
                <c:formatCode>0.0</c:formatCode>
                <c:ptCount val="2"/>
                <c:pt idx="0">
                  <c:v>0</c:v>
                </c:pt>
                <c:pt idx="1">
                  <c:v>-14.419481339626536</c:v>
                </c:pt>
              </c:numCache>
            </c:numRef>
          </c:yVal>
          <c:smooth val="1"/>
        </c:ser>
        <c:ser>
          <c:idx val="4"/>
          <c:order val="4"/>
          <c:tx>
            <c:strRef>
              <c:f>'Calculation Details'!$G$117</c:f>
              <c:strCache>
                <c:ptCount val="1"/>
                <c:pt idx="0">
                  <c:v>Ztest2</c:v>
                </c:pt>
              </c:strCache>
            </c:strRef>
          </c:tx>
          <c:spPr>
            <a:ln>
              <a:prstDash val="sysDash"/>
            </a:ln>
          </c:spPr>
          <c:marker>
            <c:symbol val="none"/>
          </c:marker>
          <c:xVal>
            <c:numRef>
              <c:f>'Calculation Details'!$G$119:$G$120</c:f>
              <c:numCache>
                <c:formatCode>0.0</c:formatCode>
                <c:ptCount val="2"/>
                <c:pt idx="0">
                  <c:v>0</c:v>
                </c:pt>
                <c:pt idx="1">
                  <c:v>1.2011880086206606</c:v>
                </c:pt>
              </c:numCache>
            </c:numRef>
          </c:xVal>
          <c:yVal>
            <c:numRef>
              <c:f>'Calculation Details'!$I$119:$I$120</c:f>
              <c:numCache>
                <c:formatCode>0.0</c:formatCode>
                <c:ptCount val="2"/>
                <c:pt idx="0">
                  <c:v>0</c:v>
                </c:pt>
                <c:pt idx="1">
                  <c:v>-2.0805186603734662</c:v>
                </c:pt>
              </c:numCache>
            </c:numRef>
          </c:yVal>
          <c:smooth val="1"/>
        </c:ser>
        <c:dLbls>
          <c:showLegendKey val="0"/>
          <c:showVal val="0"/>
          <c:showCatName val="0"/>
          <c:showSerName val="0"/>
          <c:showPercent val="0"/>
          <c:showBubbleSize val="0"/>
        </c:dLbls>
        <c:axId val="98803072"/>
        <c:axId val="99071488"/>
      </c:scatterChart>
      <c:valAx>
        <c:axId val="98803072"/>
        <c:scaling>
          <c:orientation val="minMax"/>
        </c:scaling>
        <c:delete val="0"/>
        <c:axPos val="b"/>
        <c:numFmt formatCode="0.0" sourceLinked="1"/>
        <c:majorTickMark val="out"/>
        <c:minorTickMark val="none"/>
        <c:tickLblPos val="nextTo"/>
        <c:crossAx val="99071488"/>
        <c:crosses val="autoZero"/>
        <c:crossBetween val="midCat"/>
      </c:valAx>
      <c:valAx>
        <c:axId val="99071488"/>
        <c:scaling>
          <c:orientation val="minMax"/>
        </c:scaling>
        <c:delete val="0"/>
        <c:axPos val="l"/>
        <c:majorGridlines/>
        <c:numFmt formatCode="0.0" sourceLinked="1"/>
        <c:majorTickMark val="out"/>
        <c:minorTickMark val="none"/>
        <c:tickLblPos val="nextTo"/>
        <c:crossAx val="98803072"/>
        <c:crosses val="autoZero"/>
        <c:crossBetween val="midCat"/>
      </c:valAx>
    </c:plotArea>
    <c:legend>
      <c:legendPos val="b"/>
      <c:layout/>
      <c:overlay val="0"/>
    </c:legend>
    <c:plotVisOnly val="1"/>
    <c:dispBlanksAs val="gap"/>
    <c:showDLblsOverMax val="0"/>
  </c:chart>
  <c:printSettings>
    <c:headerFooter/>
    <c:pageMargins b="0.78740157499999996" l="0.511811024" r="0.511811024" t="0.78740157499999996" header="0.31496062000000408" footer="0.31496062000000408"/>
    <c:pageSetup paperSize="9" orientation="landscape"/>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11</xdr:col>
      <xdr:colOff>38100</xdr:colOff>
      <xdr:row>14</xdr:row>
      <xdr:rowOff>9525</xdr:rowOff>
    </xdr:from>
    <xdr:to>
      <xdr:col>28</xdr:col>
      <xdr:colOff>0</xdr:colOff>
      <xdr:row>34</xdr:row>
      <xdr:rowOff>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29</xdr:col>
      <xdr:colOff>152399</xdr:colOff>
      <xdr:row>4</xdr:row>
      <xdr:rowOff>0</xdr:rowOff>
    </xdr:from>
    <xdr:to>
      <xdr:col>55</xdr:col>
      <xdr:colOff>19050</xdr:colOff>
      <xdr:row>14</xdr:row>
      <xdr:rowOff>149609</xdr:rowOff>
    </xdr:to>
    <xdr:pic>
      <xdr:nvPicPr>
        <xdr:cNvPr id="17" name="Picture 16"/>
        <xdr:cNvPicPr>
          <a:picLocks noChangeAspect="1"/>
        </xdr:cNvPicPr>
      </xdr:nvPicPr>
      <xdr:blipFill>
        <a:blip xmlns:r="http://schemas.openxmlformats.org/officeDocument/2006/relationships" r:embed="rId2"/>
        <a:stretch>
          <a:fillRect/>
        </a:stretch>
      </xdr:blipFill>
      <xdr:spPr>
        <a:xfrm>
          <a:off x="5915024" y="752475"/>
          <a:ext cx="4819651" cy="4083434"/>
        </a:xfrm>
        <a:prstGeom prst="rect">
          <a:avLst/>
        </a:prstGeom>
      </xdr:spPr>
    </xdr:pic>
    <xdr:clientData/>
  </xdr:twoCellAnchor>
  <xdr:twoCellAnchor editAs="oneCell">
    <xdr:from>
      <xdr:col>29</xdr:col>
      <xdr:colOff>56598</xdr:colOff>
      <xdr:row>15</xdr:row>
      <xdr:rowOff>57149</xdr:rowOff>
    </xdr:from>
    <xdr:to>
      <xdr:col>57</xdr:col>
      <xdr:colOff>43787</xdr:colOff>
      <xdr:row>33</xdr:row>
      <xdr:rowOff>161924</xdr:rowOff>
    </xdr:to>
    <xdr:pic>
      <xdr:nvPicPr>
        <xdr:cNvPr id="18" name="Picture 17"/>
        <xdr:cNvPicPr>
          <a:picLocks noChangeAspect="1"/>
        </xdr:cNvPicPr>
      </xdr:nvPicPr>
      <xdr:blipFill>
        <a:blip xmlns:r="http://schemas.openxmlformats.org/officeDocument/2006/relationships" r:embed="rId3"/>
        <a:stretch>
          <a:fillRect/>
        </a:stretch>
      </xdr:blipFill>
      <xdr:spPr>
        <a:xfrm>
          <a:off x="5819223" y="4905374"/>
          <a:ext cx="5321189" cy="3019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102</xdr:row>
      <xdr:rowOff>9525</xdr:rowOff>
    </xdr:from>
    <xdr:to>
      <xdr:col>28</xdr:col>
      <xdr:colOff>0</xdr:colOff>
      <xdr:row>122</xdr:row>
      <xdr:rowOff>0</xdr:rowOff>
    </xdr:to>
    <xdr:graphicFrame macro="">
      <xdr:nvGraphicFramePr>
        <xdr:cNvPr id="2"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19050</xdr:colOff>
          <xdr:row>52</xdr:row>
          <xdr:rowOff>57150</xdr:rowOff>
        </xdr:from>
        <xdr:to>
          <xdr:col>28</xdr:col>
          <xdr:colOff>142875</xdr:colOff>
          <xdr:row>55</xdr:row>
          <xdr:rowOff>76200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43</xdr:row>
          <xdr:rowOff>28575</xdr:rowOff>
        </xdr:from>
        <xdr:to>
          <xdr:col>27</xdr:col>
          <xdr:colOff>66675</xdr:colOff>
          <xdr:row>47</xdr:row>
          <xdr:rowOff>142875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25</xdr:col>
          <xdr:colOff>123825</xdr:colOff>
          <xdr:row>94</xdr:row>
          <xdr:rowOff>95250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70</xdr:row>
          <xdr:rowOff>28575</xdr:rowOff>
        </xdr:from>
        <xdr:to>
          <xdr:col>28</xdr:col>
          <xdr:colOff>38100</xdr:colOff>
          <xdr:row>76</xdr:row>
          <xdr:rowOff>19050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79</xdr:row>
          <xdr:rowOff>66675</xdr:rowOff>
        </xdr:from>
        <xdr:to>
          <xdr:col>27</xdr:col>
          <xdr:colOff>38100</xdr:colOff>
          <xdr:row>82</xdr:row>
          <xdr:rowOff>142875</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57150</xdr:rowOff>
        </xdr:from>
        <xdr:to>
          <xdr:col>27</xdr:col>
          <xdr:colOff>161925</xdr:colOff>
          <xdr:row>67</xdr:row>
          <xdr:rowOff>133350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28575</xdr:rowOff>
        </xdr:from>
        <xdr:to>
          <xdr:col>10</xdr:col>
          <xdr:colOff>19050</xdr:colOff>
          <xdr:row>48</xdr:row>
          <xdr:rowOff>76200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xdr:twoCellAnchor editAs="oneCell">
    <xdr:from>
      <xdr:col>0</xdr:col>
      <xdr:colOff>152399</xdr:colOff>
      <xdr:row>122</xdr:row>
      <xdr:rowOff>133349</xdr:rowOff>
    </xdr:from>
    <xdr:to>
      <xdr:col>17</xdr:col>
      <xdr:colOff>95249</xdr:colOff>
      <xdr:row>139</xdr:row>
      <xdr:rowOff>84083</xdr:rowOff>
    </xdr:to>
    <xdr:pic>
      <xdr:nvPicPr>
        <xdr:cNvPr id="10" name="Picture 9"/>
        <xdr:cNvPicPr>
          <a:picLocks noChangeAspect="1"/>
        </xdr:cNvPicPr>
      </xdr:nvPicPr>
      <xdr:blipFill>
        <a:blip xmlns:r="http://schemas.openxmlformats.org/officeDocument/2006/relationships" r:embed="rId2"/>
        <a:stretch>
          <a:fillRect/>
        </a:stretch>
      </xdr:blipFill>
      <xdr:spPr>
        <a:xfrm>
          <a:off x="152399" y="22278974"/>
          <a:ext cx="3190875" cy="2703459"/>
        </a:xfrm>
        <a:prstGeom prst="rect">
          <a:avLst/>
        </a:prstGeom>
      </xdr:spPr>
    </xdr:pic>
    <xdr:clientData/>
  </xdr:twoCellAnchor>
  <xdr:twoCellAnchor editAs="oneCell">
    <xdr:from>
      <xdr:col>7</xdr:col>
      <xdr:colOff>142323</xdr:colOff>
      <xdr:row>138</xdr:row>
      <xdr:rowOff>133350</xdr:rowOff>
    </xdr:from>
    <xdr:to>
      <xdr:col>28</xdr:col>
      <xdr:colOff>49859</xdr:colOff>
      <xdr:row>153</xdr:row>
      <xdr:rowOff>57149</xdr:rowOff>
    </xdr:to>
    <xdr:pic>
      <xdr:nvPicPr>
        <xdr:cNvPr id="11" name="Picture 10"/>
        <xdr:cNvPicPr>
          <a:picLocks noChangeAspect="1"/>
        </xdr:cNvPicPr>
      </xdr:nvPicPr>
      <xdr:blipFill>
        <a:blip xmlns:r="http://schemas.openxmlformats.org/officeDocument/2006/relationships" r:embed="rId3"/>
        <a:stretch>
          <a:fillRect/>
        </a:stretch>
      </xdr:blipFill>
      <xdr:spPr>
        <a:xfrm>
          <a:off x="1475823" y="24869775"/>
          <a:ext cx="4146161" cy="2352674"/>
        </a:xfrm>
        <a:prstGeom prst="rect">
          <a:avLst/>
        </a:prstGeom>
      </xdr:spPr>
    </xdr:pic>
    <xdr:clientData/>
  </xdr:twoCellAnchor>
  <xdr:twoCellAnchor editAs="oneCell">
    <xdr:from>
      <xdr:col>1</xdr:col>
      <xdr:colOff>133350</xdr:colOff>
      <xdr:row>10</xdr:row>
      <xdr:rowOff>67507</xdr:rowOff>
    </xdr:from>
    <xdr:to>
      <xdr:col>26</xdr:col>
      <xdr:colOff>9524</xdr:colOff>
      <xdr:row>41</xdr:row>
      <xdr:rowOff>23542</xdr:rowOff>
    </xdr:to>
    <xdr:pic>
      <xdr:nvPicPr>
        <xdr:cNvPr id="12" name="Picture 72"/>
        <xdr:cNvPicPr>
          <a:picLocks noChangeAspect="1" noChangeArrowheads="1"/>
        </xdr:cNvPicPr>
      </xdr:nvPicPr>
      <xdr:blipFill>
        <a:blip xmlns:r="http://schemas.openxmlformats.org/officeDocument/2006/relationships" r:embed="rId4" cstate="print"/>
        <a:srcRect/>
        <a:stretch>
          <a:fillRect/>
        </a:stretch>
      </xdr:blipFill>
      <xdr:spPr bwMode="auto">
        <a:xfrm>
          <a:off x="323850" y="4048957"/>
          <a:ext cx="4876799" cy="497571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50</xdr:col>
      <xdr:colOff>9525</xdr:colOff>
      <xdr:row>60</xdr:row>
      <xdr:rowOff>66675</xdr:rowOff>
    </xdr:to>
    <xdr:pic>
      <xdr:nvPicPr>
        <xdr:cNvPr id="512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0" y="28575"/>
          <a:ext cx="6200775" cy="11487150"/>
        </a:xfrm>
        <a:prstGeom prst="rect">
          <a:avLst/>
        </a:prstGeom>
        <a:solidFill>
          <a:schemeClr val="bg1"/>
        </a:solidFill>
      </xdr:spPr>
    </xdr:pic>
    <xdr:clientData/>
  </xdr:twoCellAnchor>
  <xdr:oneCellAnchor>
    <xdr:from>
      <xdr:col>13</xdr:col>
      <xdr:colOff>114300</xdr:colOff>
      <xdr:row>19</xdr:row>
      <xdr:rowOff>152939</xdr:rowOff>
    </xdr:from>
    <xdr:ext cx="2636171" cy="937629"/>
    <xdr:sp macro="" textlink="">
      <xdr:nvSpPr>
        <xdr:cNvPr id="4" name="Retângulo 3"/>
        <xdr:cNvSpPr/>
      </xdr:nvSpPr>
      <xdr:spPr>
        <a:xfrm rot="20048494">
          <a:off x="1724025" y="3820064"/>
          <a:ext cx="2636171" cy="937629"/>
        </a:xfrm>
        <a:prstGeom prst="rect">
          <a:avLst/>
        </a:prstGeom>
      </xdr:spPr>
      <xdr:style>
        <a:lnRef idx="2">
          <a:schemeClr val="accent2"/>
        </a:lnRef>
        <a:fillRef idx="1">
          <a:schemeClr val="lt1"/>
        </a:fillRef>
        <a:effectRef idx="0">
          <a:schemeClr val="accent2"/>
        </a:effectRef>
        <a:fontRef idx="minor">
          <a:schemeClr val="dk1"/>
        </a:fontRef>
      </xdr:style>
      <xdr:txBody>
        <a:bodyPr wrap="none" lIns="91440" tIns="45720" rIns="91440" bIns="45720">
          <a:spAutoFit/>
        </a:bodyPr>
        <a:lstStyle/>
        <a:p>
          <a:pPr algn="ctr"/>
          <a:r>
            <a:rPr lang="pt-B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Example</a:t>
          </a:r>
        </a:p>
      </xdr:txBody>
    </xdr:sp>
    <xdr:clientData/>
  </xdr:oneCellAnchor>
  <mc:AlternateContent xmlns:mc="http://schemas.openxmlformats.org/markup-compatibility/2006">
    <mc:Choice xmlns:a14="http://schemas.microsoft.com/office/drawing/2010/main" Requires="a14">
      <xdr:twoCellAnchor>
        <xdr:from>
          <xdr:col>0</xdr:col>
          <xdr:colOff>0</xdr:colOff>
          <xdr:row>34</xdr:row>
          <xdr:rowOff>171450</xdr:rowOff>
        </xdr:from>
        <xdr:to>
          <xdr:col>0</xdr:col>
          <xdr:colOff>0</xdr:colOff>
          <xdr:row>36</xdr:row>
          <xdr:rowOff>0</xdr:rowOff>
        </xdr:to>
        <xdr:grpSp>
          <xdr:nvGrpSpPr>
            <xdr:cNvPr id="5121" name="Group 1"/>
            <xdr:cNvGrpSpPr>
              <a:grpSpLocks/>
            </xdr:cNvGrpSpPr>
          </xdr:nvGrpSpPr>
          <xdr:grpSpPr bwMode="auto">
            <a:xfrm>
              <a:off x="0" y="6667500"/>
              <a:ext cx="0" cy="209550"/>
              <a:chOff x="0" y="638"/>
              <a:chExt cx="0" cy="6771649"/>
            </a:xfrm>
          </xdr:grpSpPr>
          <xdr:sp macro="" textlink="">
            <xdr:nvSpPr>
              <xdr:cNvPr id="5122" name="Check Box 2" hidden="1">
                <a:extLst>
                  <a:ext uri="{63B3BB69-23CF-44E3-9099-C40C66FF867C}">
                    <a14:compatExt spid="_x0000_s5122"/>
                  </a:ext>
                </a:extLst>
              </xdr:cNvPr>
              <xdr:cNvSpPr/>
            </xdr:nvSpPr>
            <xdr:spPr>
              <a:xfrm>
                <a:off x="0" y="6772264"/>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sp macro="" textlink="">
            <xdr:nvSpPr>
              <xdr:cNvPr id="5123" name="Check Box 3" hidden="1">
                <a:extLst>
                  <a:ext uri="{63B3BB69-23CF-44E3-9099-C40C66FF867C}">
                    <a14:compatExt spid="_x0000_s5123"/>
                  </a:ext>
                </a:extLst>
              </xdr:cNvPr>
              <xdr:cNvSpPr/>
            </xdr:nvSpPr>
            <xdr:spPr>
              <a:xfrm>
                <a:off x="0" y="6772264"/>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sp macro="" textlink="">
            <xdr:nvSpPr>
              <xdr:cNvPr id="5124" name="Check Box 4" hidden="1">
                <a:extLst>
                  <a:ext uri="{63B3BB69-23CF-44E3-9099-C40C66FF867C}">
                    <a14:compatExt spid="_x0000_s5124"/>
                  </a:ext>
                </a:extLst>
              </xdr:cNvPr>
              <xdr:cNvSpPr/>
            </xdr:nvSpPr>
            <xdr:spPr>
              <a:xfrm>
                <a:off x="0" y="638"/>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SEE NOTES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34</xdr:row>
          <xdr:rowOff>171450</xdr:rowOff>
        </xdr:from>
        <xdr:to>
          <xdr:col>0</xdr:col>
          <xdr:colOff>0</xdr:colOff>
          <xdr:row>36</xdr:row>
          <xdr:rowOff>0</xdr:rowOff>
        </xdr:to>
        <xdr:grpSp>
          <xdr:nvGrpSpPr>
            <xdr:cNvPr id="5125" name="Group 5"/>
            <xdr:cNvGrpSpPr>
              <a:grpSpLocks/>
            </xdr:cNvGrpSpPr>
          </xdr:nvGrpSpPr>
          <xdr:grpSpPr bwMode="auto">
            <a:xfrm>
              <a:off x="0" y="6667500"/>
              <a:ext cx="0" cy="209550"/>
              <a:chOff x="0" y="638"/>
              <a:chExt cx="0" cy="6771649"/>
            </a:xfrm>
          </xdr:grpSpPr>
          <xdr:sp macro="" textlink="">
            <xdr:nvSpPr>
              <xdr:cNvPr id="5126" name="Check Box 6" hidden="1">
                <a:extLst>
                  <a:ext uri="{63B3BB69-23CF-44E3-9099-C40C66FF867C}">
                    <a14:compatExt spid="_x0000_s5126"/>
                  </a:ext>
                </a:extLst>
              </xdr:cNvPr>
              <xdr:cNvSpPr/>
            </xdr:nvSpPr>
            <xdr:spPr>
              <a:xfrm>
                <a:off x="0" y="6772264"/>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sp macro="" textlink="">
            <xdr:nvSpPr>
              <xdr:cNvPr id="5127" name="Check Box 7" hidden="1">
                <a:extLst>
                  <a:ext uri="{63B3BB69-23CF-44E3-9099-C40C66FF867C}">
                    <a14:compatExt spid="_x0000_s5127"/>
                  </a:ext>
                </a:extLst>
              </xdr:cNvPr>
              <xdr:cNvSpPr/>
            </xdr:nvSpPr>
            <xdr:spPr>
              <a:xfrm>
                <a:off x="0" y="6772264"/>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sp macro="" textlink="">
            <xdr:nvSpPr>
              <xdr:cNvPr id="5128" name="Check Box 8" hidden="1">
                <a:extLst>
                  <a:ext uri="{63B3BB69-23CF-44E3-9099-C40C66FF867C}">
                    <a14:compatExt spid="_x0000_s5128"/>
                  </a:ext>
                </a:extLst>
              </xdr:cNvPr>
              <xdr:cNvSpPr/>
            </xdr:nvSpPr>
            <xdr:spPr>
              <a:xfrm>
                <a:off x="0" y="638"/>
                <a:ext cx="0"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SEE NOTES</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w/My%20Documents/TDS/Test%20Sheets/NRS%20342%20CONTR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hrisw/My%20Documents/TDS/Test%20Sheets/NRS%20CB632%20SEL-2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321"/>
      <sheetName val="REL-512"/>
      <sheetName val="MM"/>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B-1"/>
      <sheetName val="SEL-267 632"/>
      <sheetName val="SEL-501 632"/>
      <sheetName val="Meter"/>
    </sheetNames>
    <sheetDataSet>
      <sheetData sheetId="0"/>
      <sheetData sheetId="1"/>
      <sheetData sheetId="2"/>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7.emf"/><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oleObject" Target="../embeddings/oleObject5.bin"/><Relationship Id="rId17" Type="http://schemas.openxmlformats.org/officeDocument/2006/relationships/image" Target="../media/image9.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5.emf"/><Relationship Id="rId14"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TMAP"/>
  <dimension ref="A1:AH34"/>
  <sheetViews>
    <sheetView tabSelected="1" defaultGridColor="0" colorId="44" zoomScaleNormal="100" zoomScaleSheetLayoutView="100" workbookViewId="0">
      <selection activeCell="BH8" sqref="BH8"/>
    </sheetView>
  </sheetViews>
  <sheetFormatPr defaultColWidth="2.85546875" defaultRowHeight="12.75" x14ac:dyDescent="0.2"/>
  <cols>
    <col min="1" max="16" width="2.85546875" style="1"/>
    <col min="17" max="17" width="3" style="1" bestFit="1" customWidth="1"/>
    <col min="18" max="22" width="2.85546875" style="1"/>
    <col min="23" max="24" width="4.5703125" style="1" bestFit="1" customWidth="1"/>
    <col min="25" max="27" width="2.85546875" style="1"/>
    <col min="28" max="28" width="2.85546875" style="1" customWidth="1"/>
    <col min="29" max="16384" width="2.85546875" style="1"/>
  </cols>
  <sheetData>
    <row r="1" spans="1:30" customFormat="1" ht="18" x14ac:dyDescent="0.25">
      <c r="A1" s="24" t="s">
        <v>48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49"/>
    </row>
    <row r="3" spans="1:30" s="5" customFormat="1" ht="15.75" x14ac:dyDescent="0.25">
      <c r="A3" s="48" t="s">
        <v>33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7"/>
    </row>
    <row r="5" spans="1:30" ht="15" x14ac:dyDescent="0.25">
      <c r="A5" s="5" t="s">
        <v>22</v>
      </c>
    </row>
    <row r="6" spans="1:30" ht="56.25" customHeight="1" x14ac:dyDescent="0.2">
      <c r="A6" s="38" t="s">
        <v>38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7"/>
    </row>
    <row r="7" spans="1:30" ht="43.5" customHeight="1" x14ac:dyDescent="0.2">
      <c r="A7" s="38" t="s">
        <v>39</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30" ht="69.75" customHeight="1" x14ac:dyDescent="0.2">
      <c r="A8" s="38" t="s">
        <v>40</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row>
    <row r="9" spans="1:30" ht="57" customHeight="1" x14ac:dyDescent="0.2">
      <c r="A9" s="38" t="s">
        <v>45</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row>
    <row r="10" spans="1:30" s="17" customFormat="1" x14ac:dyDescent="0.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ht="15" x14ac:dyDescent="0.25">
      <c r="A11" s="46" t="s">
        <v>46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30" ht="15" x14ac:dyDescent="0.2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4" spans="1:30" x14ac:dyDescent="0.2">
      <c r="C14" s="4" t="s">
        <v>8</v>
      </c>
      <c r="L14" s="4" t="s">
        <v>23</v>
      </c>
      <c r="W14" s="10" t="s">
        <v>18</v>
      </c>
      <c r="X14" s="10" t="s">
        <v>19</v>
      </c>
    </row>
    <row r="15" spans="1:30" x14ac:dyDescent="0.2">
      <c r="A15" s="33" t="s">
        <v>34</v>
      </c>
      <c r="B15" s="33"/>
      <c r="C15" s="33"/>
      <c r="D15" s="33"/>
      <c r="E15" s="33"/>
      <c r="F15" s="40">
        <v>18</v>
      </c>
      <c r="G15" s="40"/>
      <c r="H15" s="34" t="s">
        <v>14</v>
      </c>
      <c r="I15" s="34"/>
      <c r="J15" s="34"/>
      <c r="V15" s="19">
        <v>0</v>
      </c>
      <c r="W15" s="36">
        <f>$F$33+($F$15/2)*COS(PI()*V15/9)</f>
        <v>8.9999999999999982</v>
      </c>
      <c r="X15" s="36">
        <f>$F$34+($F$15/2)*SIN(PI()*V15/9)</f>
        <v>-11</v>
      </c>
    </row>
    <row r="16" spans="1:30" x14ac:dyDescent="0.2">
      <c r="A16" s="33" t="s">
        <v>13</v>
      </c>
      <c r="B16" s="33"/>
      <c r="C16" s="33"/>
      <c r="D16" s="33"/>
      <c r="E16" s="33"/>
      <c r="F16" s="41">
        <v>270</v>
      </c>
      <c r="G16" s="41"/>
      <c r="H16" s="34" t="s">
        <v>37</v>
      </c>
      <c r="I16" s="34"/>
      <c r="J16" s="34"/>
      <c r="V16" s="19">
        <v>1</v>
      </c>
      <c r="W16" s="36">
        <f>$F$33+($F$15/2)*COS(PI()*V16/9)</f>
        <v>8.4572335870731745</v>
      </c>
      <c r="X16" s="36">
        <f>$F$34+($F$15/2)*SIN(PI()*V16/9)</f>
        <v>-7.9218187100689814</v>
      </c>
    </row>
    <row r="17" spans="1:34" x14ac:dyDescent="0.2">
      <c r="A17" s="33" t="s">
        <v>35</v>
      </c>
      <c r="B17" s="33"/>
      <c r="C17" s="33"/>
      <c r="D17" s="33"/>
      <c r="E17" s="33"/>
      <c r="F17" s="40">
        <v>2</v>
      </c>
      <c r="G17" s="40"/>
      <c r="H17" s="34" t="s">
        <v>14</v>
      </c>
      <c r="I17" s="34"/>
      <c r="J17" s="34"/>
      <c r="V17" s="19">
        <v>2</v>
      </c>
      <c r="W17" s="36">
        <f>$F$33+($F$15/2)*COS(PI()*V17/9)</f>
        <v>6.8943999880708002</v>
      </c>
      <c r="X17" s="36">
        <f>$F$34+($F$15/2)*SIN(PI()*V17/9)</f>
        <v>-5.2149115128211463</v>
      </c>
    </row>
    <row r="18" spans="1:34" x14ac:dyDescent="0.2">
      <c r="A18" s="33" t="s">
        <v>36</v>
      </c>
      <c r="B18" s="33"/>
      <c r="C18" s="33"/>
      <c r="D18" s="33"/>
      <c r="E18" s="33"/>
      <c r="F18" s="41">
        <v>300</v>
      </c>
      <c r="G18" s="41"/>
      <c r="H18" s="34" t="s">
        <v>37</v>
      </c>
      <c r="I18" s="34"/>
      <c r="J18" s="34"/>
      <c r="V18" s="19">
        <v>3</v>
      </c>
      <c r="W18" s="36">
        <f>$F$33+($F$15/2)*COS(PI()*V18/9)</f>
        <v>4.4999999999999991</v>
      </c>
      <c r="X18" s="36">
        <f>$F$34+($F$15/2)*SIN(PI()*V18/9)</f>
        <v>-3.2057713659400529</v>
      </c>
    </row>
    <row r="19" spans="1:34" x14ac:dyDescent="0.2">
      <c r="V19" s="19">
        <v>4</v>
      </c>
      <c r="W19" s="36">
        <f>$F$33+($F$15/2)*COS(PI()*V19/9)</f>
        <v>1.5628335990023718</v>
      </c>
      <c r="X19" s="36">
        <f>$F$34+($F$15/2)*SIN(PI()*V19/9)</f>
        <v>-2.1367302228901277</v>
      </c>
    </row>
    <row r="20" spans="1:34" x14ac:dyDescent="0.2">
      <c r="C20" s="4" t="s">
        <v>11</v>
      </c>
      <c r="V20" s="19">
        <v>5</v>
      </c>
      <c r="W20" s="36">
        <f>$F$33+($F$15/2)*COS(PI()*V20/9)</f>
        <v>-1.5628335990023747</v>
      </c>
      <c r="X20" s="36">
        <f>$F$34+($F$15/2)*SIN(PI()*V20/9)</f>
        <v>-2.1367302228901277</v>
      </c>
      <c r="AH20" s="1" t="s">
        <v>43</v>
      </c>
    </row>
    <row r="21" spans="1:34" x14ac:dyDescent="0.2">
      <c r="C21" s="6" t="s">
        <v>41</v>
      </c>
      <c r="D21" s="6"/>
      <c r="E21" s="6"/>
      <c r="F21" s="39">
        <f xml:space="preserve">
IF(ISNUMBER(M28),
IF(ABS(ABS(M28)*SIGN(COS(RADIANS(F18))) - ((F17+F15/2)*COS(RADIANS(F16))))&lt;=(F15/2),
I25,
"-"),
"-")</f>
        <v>16.650182866016333</v>
      </c>
      <c r="G21" s="39"/>
      <c r="H21" s="39"/>
      <c r="I21" s="6" t="s">
        <v>44</v>
      </c>
      <c r="J21" s="6"/>
      <c r="K21" s="6"/>
      <c r="V21" s="19">
        <v>6</v>
      </c>
      <c r="W21" s="36">
        <f>$F$33+($F$15/2)*COS(PI()*V21/9)</f>
        <v>-4.5</v>
      </c>
      <c r="X21" s="36">
        <f>$F$34+($F$15/2)*SIN(PI()*V21/9)</f>
        <v>-3.205771365940052</v>
      </c>
    </row>
    <row r="22" spans="1:34" x14ac:dyDescent="0.2">
      <c r="C22" s="6" t="s">
        <v>42</v>
      </c>
      <c r="D22" s="6"/>
      <c r="E22" s="6"/>
      <c r="F22" s="39">
        <f>IF(ISNUMBER(F21),SQRT(M32^2+O32^2),"-")</f>
        <v>2.4023760172413207</v>
      </c>
      <c r="G22" s="39"/>
      <c r="H22" s="39"/>
      <c r="I22" s="6" t="s">
        <v>44</v>
      </c>
      <c r="J22" s="6"/>
      <c r="K22" s="6"/>
      <c r="V22" s="19">
        <v>7</v>
      </c>
      <c r="W22" s="36">
        <f>$F$33+($F$15/2)*COS(PI()*V22/9)</f>
        <v>-6.8943999880708029</v>
      </c>
      <c r="X22" s="36">
        <f>$F$34+($F$15/2)*SIN(PI()*V22/9)</f>
        <v>-5.2149115128211445</v>
      </c>
    </row>
    <row r="23" spans="1:34" x14ac:dyDescent="0.2">
      <c r="V23" s="19">
        <v>8</v>
      </c>
      <c r="W23" s="36">
        <f>$F$33+($F$15/2)*COS(PI()*V23/9)</f>
        <v>-8.4572335870731763</v>
      </c>
      <c r="X23" s="36">
        <f>$F$34+($F$15/2)*SIN(PI()*V23/9)</f>
        <v>-7.9218187100689796</v>
      </c>
      <c r="Y23" s="12"/>
      <c r="Z23" s="12"/>
      <c r="AA23" s="12"/>
      <c r="AB23" s="12"/>
      <c r="AC23" s="12"/>
      <c r="AD23" s="12"/>
    </row>
    <row r="24" spans="1:34" x14ac:dyDescent="0.2">
      <c r="C24" s="11" t="s">
        <v>24</v>
      </c>
      <c r="D24" s="12"/>
      <c r="E24" s="12"/>
      <c r="F24" s="12"/>
      <c r="G24" s="12"/>
      <c r="H24" s="12"/>
      <c r="I24" s="12"/>
      <c r="J24" s="12"/>
      <c r="K24" s="12"/>
      <c r="V24" s="19">
        <v>9</v>
      </c>
      <c r="W24" s="36">
        <f>$F$33+($F$15/2)*COS(PI()*V24/9)</f>
        <v>-9.0000000000000018</v>
      </c>
      <c r="X24" s="36">
        <f>$F$34+($F$15/2)*SIN(PI()*V24/9)</f>
        <v>-10.999999999999998</v>
      </c>
    </row>
    <row r="25" spans="1:34" x14ac:dyDescent="0.2">
      <c r="C25" s="14" t="s">
        <v>20</v>
      </c>
      <c r="D25" s="14"/>
      <c r="E25" s="14"/>
      <c r="F25" s="14"/>
      <c r="G25" s="15" t="s">
        <v>17</v>
      </c>
      <c r="H25" s="15"/>
      <c r="I25" s="27">
        <f>SQRT(M28^2+O28^2)</f>
        <v>16.650182866016333</v>
      </c>
      <c r="J25" s="27"/>
      <c r="V25" s="19">
        <v>10</v>
      </c>
      <c r="W25" s="36">
        <f>$F$33+($F$15/2)*COS(PI()*V25/9)</f>
        <v>-8.4572335870731781</v>
      </c>
      <c r="X25" s="36">
        <f>$F$34+($F$15/2)*SIN(PI()*V25/9)</f>
        <v>-14.078181289931017</v>
      </c>
    </row>
    <row r="26" spans="1:34" x14ac:dyDescent="0.2">
      <c r="C26" s="28" t="s">
        <v>18</v>
      </c>
      <c r="D26" s="28"/>
      <c r="E26" s="28" t="s">
        <v>19</v>
      </c>
      <c r="F26" s="28"/>
      <c r="G26" s="22" t="s">
        <v>18</v>
      </c>
      <c r="H26" s="22"/>
      <c r="I26" s="22" t="s">
        <v>19</v>
      </c>
      <c r="J26" s="22"/>
      <c r="V26" s="19">
        <v>11</v>
      </c>
      <c r="W26" s="36">
        <f>$F$33+($F$15/2)*COS(PI()*V26/9)</f>
        <v>-6.8943999880708073</v>
      </c>
      <c r="X26" s="36">
        <f>$F$34+($F$15/2)*SIN(PI()*V26/9)</f>
        <v>-16.78508848717885</v>
      </c>
    </row>
    <row r="27" spans="1:34" x14ac:dyDescent="0.2">
      <c r="C27" s="32">
        <v>0</v>
      </c>
      <c r="D27" s="32"/>
      <c r="E27" s="32">
        <v>0</v>
      </c>
      <c r="F27" s="32"/>
      <c r="G27" s="21">
        <v>0</v>
      </c>
      <c r="H27" s="21"/>
      <c r="I27" s="21">
        <v>0</v>
      </c>
      <c r="J27" s="21"/>
      <c r="V27" s="19">
        <v>12</v>
      </c>
      <c r="W27" s="36">
        <f>$F$33+($F$15/2)*COS(PI()*V27/9)</f>
        <v>-4.5000000000000053</v>
      </c>
      <c r="X27" s="36">
        <f>$F$34+($F$15/2)*SIN(PI()*V27/9)</f>
        <v>-18.794228634059944</v>
      </c>
      <c r="Y27" s="12"/>
      <c r="Z27" s="12"/>
      <c r="AA27" s="12"/>
      <c r="AB27" s="12"/>
      <c r="AC27" s="12"/>
      <c r="AD27" s="12"/>
    </row>
    <row r="28" spans="1:34" x14ac:dyDescent="0.2">
      <c r="C28" s="32">
        <f>F17*COS(RADIANS(F16))</f>
        <v>-3.67544536472586E-16</v>
      </c>
      <c r="D28" s="32"/>
      <c r="E28" s="32">
        <f>F17*SIN(RADIANS(F16))</f>
        <v>-2</v>
      </c>
      <c r="F28" s="32"/>
      <c r="G28" s="21">
        <f>IF(ISNUMBER(M28),M28,"")</f>
        <v>8.3250914330081685</v>
      </c>
      <c r="H28" s="21"/>
      <c r="I28" s="21">
        <f>IF(ISNUMBER(M28),O28,"")</f>
        <v>-14.419481339626536</v>
      </c>
      <c r="J28" s="21"/>
      <c r="M28" s="21">
        <f>(COS(RADIANS(F18))*ABS((F15/2+F17)*COS(RADIANS(F16-F18))+SQRT(((F15/2+F17)*(COS(RADIANS(F16-F18))))^2-(F17^2+F17*F15))))</f>
        <v>8.3250914330081685</v>
      </c>
      <c r="N28" s="21"/>
      <c r="O28" s="21">
        <f>SIN(RADIANS(F18))*ABS((F15/2+F17)*COS(RADIANS(F16-F18))+SQRT(((F15/2+F17)*(COS(RADIANS(F16-F18))))^2-(F17^2+F17*F15)))</f>
        <v>-14.419481339626536</v>
      </c>
      <c r="P28" s="21"/>
      <c r="V28" s="19">
        <v>13</v>
      </c>
      <c r="W28" s="36">
        <f>$F$33+($F$15/2)*COS(PI()*V28/9)</f>
        <v>-1.562833599002375</v>
      </c>
      <c r="X28" s="36">
        <f>$F$34+($F$15/2)*SIN(PI()*V28/9)</f>
        <v>-19.863269777109871</v>
      </c>
    </row>
    <row r="29" spans="1:34" x14ac:dyDescent="0.2">
      <c r="C29" s="42" t="s">
        <v>12</v>
      </c>
      <c r="D29" s="42"/>
      <c r="E29" s="42"/>
      <c r="F29" s="42"/>
      <c r="G29" s="16" t="s">
        <v>21</v>
      </c>
      <c r="H29" s="16"/>
      <c r="I29" s="23">
        <f>SQRT(M32^2+O32^2)</f>
        <v>2.4023760172413207</v>
      </c>
      <c r="J29" s="23"/>
      <c r="M29" s="22" t="b">
        <f>SQRT((M28-F33)^2 + (O28-F34)^2)=(F15/2)</f>
        <v>0</v>
      </c>
      <c r="N29" s="22"/>
      <c r="O29" s="22"/>
      <c r="P29" s="22"/>
      <c r="V29" s="19">
        <v>14</v>
      </c>
      <c r="W29" s="36">
        <f>$F$33+($F$15/2)*COS(PI()*V29/9)</f>
        <v>1.5628335990023678</v>
      </c>
      <c r="X29" s="36">
        <f>$F$34+($F$15/2)*SIN(PI()*V29/9)</f>
        <v>-19.863269777109874</v>
      </c>
    </row>
    <row r="30" spans="1:34" x14ac:dyDescent="0.2">
      <c r="C30" s="43" t="s">
        <v>18</v>
      </c>
      <c r="D30" s="43"/>
      <c r="E30" s="43" t="s">
        <v>19</v>
      </c>
      <c r="F30" s="43"/>
      <c r="G30" s="26" t="s">
        <v>18</v>
      </c>
      <c r="H30" s="26"/>
      <c r="I30" s="26" t="s">
        <v>19</v>
      </c>
      <c r="J30" s="26"/>
      <c r="V30" s="19">
        <v>15</v>
      </c>
      <c r="W30" s="36">
        <f>$F$33+($F$15/2)*COS(PI()*V30/9)</f>
        <v>4.499999999999992</v>
      </c>
      <c r="X30" s="36">
        <f>$F$34+($F$15/2)*SIN(PI()*V30/9)</f>
        <v>-18.794228634059952</v>
      </c>
      <c r="Y30" s="12"/>
      <c r="Z30" s="12"/>
      <c r="AA30" s="12"/>
      <c r="AB30" s="12"/>
      <c r="AC30" s="12"/>
      <c r="AD30" s="12"/>
    </row>
    <row r="31" spans="1:34" x14ac:dyDescent="0.2">
      <c r="C31" s="44">
        <f>C28</f>
        <v>-3.67544536472586E-16</v>
      </c>
      <c r="D31" s="44"/>
      <c r="E31" s="44">
        <f>E28</f>
        <v>-2</v>
      </c>
      <c r="F31" s="44"/>
      <c r="G31" s="30">
        <v>0</v>
      </c>
      <c r="H31" s="30"/>
      <c r="I31" s="30">
        <v>0</v>
      </c>
      <c r="J31" s="30"/>
      <c r="V31" s="19">
        <v>16</v>
      </c>
      <c r="W31" s="36">
        <f>$F$33+($F$15/2)*COS(PI()*V31/9)</f>
        <v>6.8943999880707985</v>
      </c>
      <c r="X31" s="36">
        <f>$F$34+($F$15/2)*SIN(PI()*V31/9)</f>
        <v>-16.785088487178857</v>
      </c>
    </row>
    <row r="32" spans="1:34" x14ac:dyDescent="0.2">
      <c r="C32" s="44">
        <f>C31+(F15*COS(RADIANS(F16)))</f>
        <v>-3.67544536472586E-15</v>
      </c>
      <c r="D32" s="44"/>
      <c r="E32" s="44">
        <f>E31+(F15)*SIN(RADIANS(F16))</f>
        <v>-20</v>
      </c>
      <c r="F32" s="44"/>
      <c r="G32" s="30">
        <f>IF(ISNUMBER(M32),IF(ABS(F17+F15/2)&lt;=F15/2,-1,1)*M32,"")</f>
        <v>1.2011880086206606</v>
      </c>
      <c r="H32" s="30"/>
      <c r="I32" s="30">
        <f>IF(ISNUMBER(M32),IF(ABS(F17+F15/2)&lt;=F15/2,-1,1)*O32,"")</f>
        <v>-2.0805186603734662</v>
      </c>
      <c r="J32" s="30"/>
      <c r="M32" s="30">
        <f>COS(RADIANS(F18))*ABS((F15/2+F17)*COS(RADIANS(F16-F18))-SQRT(((F15/2+F17)*(COS(RADIANS(F16-F18))))^2-(F17^2+F17*F15)))</f>
        <v>1.2011880086206606</v>
      </c>
      <c r="N32" s="30"/>
      <c r="O32" s="30">
        <f>SIN(RADIANS(F18))*ABS((F15/2+F17)*COS(RADIANS(F16-F18))-SQRT(((F15/2+F17)*(COS(RADIANS(F16-F18))))^2-(F17^2+F17*F15)))</f>
        <v>-2.0805186603734662</v>
      </c>
      <c r="P32" s="30"/>
      <c r="V32" s="19">
        <v>17</v>
      </c>
      <c r="W32" s="36">
        <f>$F$33+($F$15/2)*COS(PI()*V32/9)</f>
        <v>8.4572335870731745</v>
      </c>
      <c r="X32" s="36">
        <f>$F$34+($F$15/2)*SIN(PI()*V32/9)</f>
        <v>-14.078181289931017</v>
      </c>
    </row>
    <row r="33" spans="3:30" x14ac:dyDescent="0.2">
      <c r="C33" s="13" t="s">
        <v>15</v>
      </c>
      <c r="D33" s="13"/>
      <c r="E33" s="13"/>
      <c r="F33" s="29">
        <f>(F17+(F15/2))*COS(RADIANS(F16))</f>
        <v>-2.021494950599223E-15</v>
      </c>
      <c r="G33" s="29"/>
      <c r="H33" s="13" t="s">
        <v>14</v>
      </c>
      <c r="I33" s="13"/>
      <c r="J33" s="13"/>
      <c r="M33" s="26" t="b">
        <f>SQRT((IF(ABS(F17+F15/2)&lt;=F15/2,-1,1)*M32-F33)^2 + (IF(ABS(F17+F15/2)&lt;=F15/2,-1,1)*O32-F34)^2)=F15/2</f>
        <v>1</v>
      </c>
      <c r="N33" s="26"/>
      <c r="O33" s="26"/>
      <c r="P33" s="26"/>
      <c r="V33" s="19">
        <v>18</v>
      </c>
      <c r="W33" s="36">
        <f>$F$33+($F$15/2)*COS(PI()*V33/9)</f>
        <v>8.9999999999999982</v>
      </c>
      <c r="X33" s="36">
        <f>$F$34+($F$15/2)*SIN(PI()*V33/9)</f>
        <v>-11.000000000000002</v>
      </c>
      <c r="Y33" s="12"/>
      <c r="Z33" s="12"/>
      <c r="AA33" s="12"/>
      <c r="AB33" s="12"/>
      <c r="AC33" s="12"/>
      <c r="AD33" s="12"/>
    </row>
    <row r="34" spans="3:30" x14ac:dyDescent="0.2">
      <c r="C34" s="13" t="s">
        <v>16</v>
      </c>
      <c r="D34" s="13"/>
      <c r="E34" s="13"/>
      <c r="F34" s="29">
        <f>(F17+(F15/2))*SIN(RADIANS(F16))</f>
        <v>-11</v>
      </c>
      <c r="G34" s="29"/>
      <c r="H34" s="13" t="s">
        <v>14</v>
      </c>
      <c r="I34" s="13"/>
      <c r="J34" s="13"/>
      <c r="V34" s="19">
        <v>0</v>
      </c>
      <c r="W34" s="36">
        <f>$F$33+($F$15/2)*COS(PI()*V34/9)</f>
        <v>8.9999999999999982</v>
      </c>
      <c r="X34" s="36">
        <f>$F$34+($F$15/2)*SIN(PI()*V34/9)</f>
        <v>-11</v>
      </c>
    </row>
  </sheetData>
  <mergeCells count="55">
    <mergeCell ref="A1:AC1"/>
    <mergeCell ref="A11:AC11"/>
    <mergeCell ref="F21:H21"/>
    <mergeCell ref="F22:H22"/>
    <mergeCell ref="H17:J17"/>
    <mergeCell ref="H18:J18"/>
    <mergeCell ref="A6:AC6"/>
    <mergeCell ref="A7:AC7"/>
    <mergeCell ref="A8:AC8"/>
    <mergeCell ref="A9:AC9"/>
    <mergeCell ref="A15:E15"/>
    <mergeCell ref="H15:J15"/>
    <mergeCell ref="A3:AC3"/>
    <mergeCell ref="M29:P29"/>
    <mergeCell ref="C27:D27"/>
    <mergeCell ref="E27:F27"/>
    <mergeCell ref="C28:D28"/>
    <mergeCell ref="E28:F28"/>
    <mergeCell ref="M28:N28"/>
    <mergeCell ref="A16:E16"/>
    <mergeCell ref="A17:E17"/>
    <mergeCell ref="A18:E18"/>
    <mergeCell ref="H16:J16"/>
    <mergeCell ref="F33:G33"/>
    <mergeCell ref="F34:G34"/>
    <mergeCell ref="M33:P33"/>
    <mergeCell ref="C31:D31"/>
    <mergeCell ref="E31:F31"/>
    <mergeCell ref="O32:P32"/>
    <mergeCell ref="G32:H32"/>
    <mergeCell ref="I32:J32"/>
    <mergeCell ref="C32:D32"/>
    <mergeCell ref="E32:F32"/>
    <mergeCell ref="G31:H31"/>
    <mergeCell ref="I31:J31"/>
    <mergeCell ref="M32:N32"/>
    <mergeCell ref="I30:J30"/>
    <mergeCell ref="O28:P28"/>
    <mergeCell ref="F15:G15"/>
    <mergeCell ref="F16:G16"/>
    <mergeCell ref="F18:G18"/>
    <mergeCell ref="F17:G17"/>
    <mergeCell ref="G26:H26"/>
    <mergeCell ref="I25:J25"/>
    <mergeCell ref="C26:D26"/>
    <mergeCell ref="E26:F26"/>
    <mergeCell ref="G30:H30"/>
    <mergeCell ref="C30:D30"/>
    <mergeCell ref="E30:F30"/>
    <mergeCell ref="I28:J28"/>
    <mergeCell ref="I26:J26"/>
    <mergeCell ref="G27:H27"/>
    <mergeCell ref="I27:J27"/>
    <mergeCell ref="I29:J29"/>
    <mergeCell ref="G28:H28"/>
  </mergeCells>
  <pageMargins left="0.78740157480314998" right="0.78740157480314998" top="0.98425196850393704" bottom="0.98425196850393704" header="0.511811023622047" footer="0.511811023622047"/>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2"/>
  <sheetViews>
    <sheetView defaultGridColor="0" view="pageBreakPreview" topLeftCell="A61" colorId="44" zoomScaleNormal="100" zoomScaleSheetLayoutView="100" workbookViewId="0">
      <selection activeCell="A43" sqref="A43:XFD98"/>
    </sheetView>
  </sheetViews>
  <sheetFormatPr defaultColWidth="2.85546875" defaultRowHeight="12.75" x14ac:dyDescent="0.2"/>
  <cols>
    <col min="1" max="16" width="2.85546875" style="1"/>
    <col min="17" max="17" width="3" style="1" bestFit="1" customWidth="1"/>
    <col min="18" max="22" width="2.85546875" style="1"/>
    <col min="23" max="24" width="4.5703125" style="1" bestFit="1" customWidth="1"/>
    <col min="25" max="27" width="2.85546875" style="1"/>
    <col min="28" max="28" width="2.85546875" style="1" customWidth="1"/>
    <col min="29" max="16384" width="2.85546875" style="1"/>
  </cols>
  <sheetData>
    <row r="1" spans="1:30" customFormat="1" ht="18" x14ac:dyDescent="0.25">
      <c r="A1" s="24" t="s">
        <v>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49"/>
    </row>
    <row r="3" spans="1:30" s="5" customFormat="1" ht="15.75" x14ac:dyDescent="0.25">
      <c r="A3" s="48" t="s">
        <v>33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7"/>
    </row>
    <row r="5" spans="1:30" ht="15" x14ac:dyDescent="0.25">
      <c r="A5" s="5" t="s">
        <v>22</v>
      </c>
    </row>
    <row r="6" spans="1:30" ht="56.25" customHeight="1" x14ac:dyDescent="0.2">
      <c r="A6" s="38" t="s">
        <v>38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7"/>
    </row>
    <row r="7" spans="1:30" ht="43.5" customHeight="1" x14ac:dyDescent="0.2">
      <c r="A7" s="38" t="s">
        <v>39</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30" ht="69.75" customHeight="1" x14ac:dyDescent="0.2">
      <c r="A8" s="38" t="s">
        <v>40</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row>
    <row r="9" spans="1:30" ht="57" customHeight="1" x14ac:dyDescent="0.2">
      <c r="A9" s="38" t="s">
        <v>45</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row>
    <row r="10" spans="1:30" x14ac:dyDescent="0.2">
      <c r="A10" s="35" t="s">
        <v>47</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row>
    <row r="13" spans="1:30" x14ac:dyDescent="0.2">
      <c r="X13" s="3"/>
    </row>
    <row r="18" spans="24:26" x14ac:dyDescent="0.2">
      <c r="X18" s="25"/>
      <c r="Y18" s="25"/>
      <c r="Z18" s="25"/>
    </row>
    <row r="19" spans="24:26" x14ac:dyDescent="0.2">
      <c r="X19" s="25"/>
      <c r="Y19" s="25"/>
      <c r="Z19" s="25"/>
    </row>
    <row r="43" spans="2:17" x14ac:dyDescent="0.2">
      <c r="B43" s="4" t="s">
        <v>8</v>
      </c>
      <c r="Q43" s="4" t="s">
        <v>9</v>
      </c>
    </row>
    <row r="51" spans="2:41" x14ac:dyDescent="0.2">
      <c r="B51" s="4" t="s">
        <v>10</v>
      </c>
    </row>
    <row r="52" spans="2:41" x14ac:dyDescent="0.2">
      <c r="C52" s="1" t="s">
        <v>26</v>
      </c>
    </row>
    <row r="54" spans="2:41" x14ac:dyDescent="0.2">
      <c r="AO54" s="1" t="s">
        <v>25</v>
      </c>
    </row>
    <row r="58" spans="2:41" x14ac:dyDescent="0.2">
      <c r="C58" s="1" t="s">
        <v>27</v>
      </c>
    </row>
    <row r="70" spans="2:3" x14ac:dyDescent="0.2">
      <c r="C70" s="1" t="s">
        <v>28</v>
      </c>
    </row>
    <row r="78" spans="2:3" x14ac:dyDescent="0.2">
      <c r="B78" s="4" t="s">
        <v>11</v>
      </c>
    </row>
    <row r="79" spans="2:3" x14ac:dyDescent="0.2">
      <c r="C79" s="1" t="s">
        <v>29</v>
      </c>
    </row>
    <row r="81" spans="3:30" ht="12.75" customHeight="1" x14ac:dyDescent="0.2">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3:30" x14ac:dyDescent="0.2">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row>
    <row r="83" spans="3:30" x14ac:dyDescent="0.2">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3:30" x14ac:dyDescent="0.2">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3:30" x14ac:dyDescent="0.2">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row>
    <row r="86" spans="3:30" ht="12.75" customHeight="1" x14ac:dyDescent="0.2">
      <c r="C86" s="31" t="s">
        <v>30</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3:30" x14ac:dyDescent="0.2">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3:30" x14ac:dyDescent="0.2">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3:30" x14ac:dyDescent="0.2">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3:30" x14ac:dyDescent="0.2">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3:30" x14ac:dyDescent="0.2">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row>
    <row r="92" spans="3:30" x14ac:dyDescent="0.2">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row>
    <row r="93" spans="3:30" x14ac:dyDescent="0.2">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row>
    <row r="94" spans="3:30" x14ac:dyDescent="0.2">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row>
    <row r="95" spans="3:30" x14ac:dyDescent="0.2">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row>
    <row r="96" spans="3:30" x14ac:dyDescent="0.2">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row>
    <row r="97" spans="1:34" ht="12.75" customHeight="1" x14ac:dyDescent="0.2">
      <c r="C97" s="31" t="s">
        <v>31</v>
      </c>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row>
    <row r="98" spans="1:34" s="17" customFormat="1" x14ac:dyDescent="0.2">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row>
    <row r="99" spans="1:34" s="17" customFormat="1" x14ac:dyDescent="0.2">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row>
    <row r="100" spans="1:34" ht="15" x14ac:dyDescent="0.25">
      <c r="A100" s="46" t="s">
        <v>46</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row>
    <row r="102" spans="1:34" x14ac:dyDescent="0.2">
      <c r="C102" s="4" t="s">
        <v>8</v>
      </c>
      <c r="L102" s="4" t="s">
        <v>23</v>
      </c>
      <c r="W102" s="10" t="s">
        <v>18</v>
      </c>
      <c r="X102" s="10" t="s">
        <v>19</v>
      </c>
    </row>
    <row r="103" spans="1:34" x14ac:dyDescent="0.2">
      <c r="A103" s="33" t="s">
        <v>34</v>
      </c>
      <c r="B103" s="33"/>
      <c r="C103" s="33"/>
      <c r="D103" s="33"/>
      <c r="E103" s="33"/>
      <c r="F103" s="40">
        <v>18</v>
      </c>
      <c r="G103" s="40"/>
      <c r="H103" s="34" t="s">
        <v>14</v>
      </c>
      <c r="I103" s="34"/>
      <c r="J103" s="34"/>
      <c r="V103" s="19">
        <v>0</v>
      </c>
      <c r="W103" s="36">
        <f>$F$121+($F$103/2)*COS(PI()*V103/9)</f>
        <v>8.9999999999999982</v>
      </c>
      <c r="X103" s="36">
        <f>$F$122+($F$103/2)*SIN(PI()*V103/9)</f>
        <v>-11</v>
      </c>
    </row>
    <row r="104" spans="1:34" x14ac:dyDescent="0.2">
      <c r="A104" s="33" t="s">
        <v>13</v>
      </c>
      <c r="B104" s="33"/>
      <c r="C104" s="33"/>
      <c r="D104" s="33"/>
      <c r="E104" s="33"/>
      <c r="F104" s="41">
        <v>270</v>
      </c>
      <c r="G104" s="41"/>
      <c r="H104" s="34" t="s">
        <v>37</v>
      </c>
      <c r="I104" s="34"/>
      <c r="J104" s="34"/>
      <c r="V104" s="19">
        <v>1</v>
      </c>
      <c r="W104" s="36">
        <f>$F$121+($F$103/2)*COS(PI()*V104/9)</f>
        <v>8.4572335870731745</v>
      </c>
      <c r="X104" s="36">
        <f>$F$122+($F$103/2)*SIN(PI()*V104/9)</f>
        <v>-7.9218187100689814</v>
      </c>
    </row>
    <row r="105" spans="1:34" x14ac:dyDescent="0.2">
      <c r="A105" s="33" t="s">
        <v>35</v>
      </c>
      <c r="B105" s="33"/>
      <c r="C105" s="33"/>
      <c r="D105" s="33"/>
      <c r="E105" s="33"/>
      <c r="F105" s="40">
        <v>2</v>
      </c>
      <c r="G105" s="40"/>
      <c r="H105" s="34" t="s">
        <v>14</v>
      </c>
      <c r="I105" s="34"/>
      <c r="J105" s="34"/>
      <c r="V105" s="19">
        <v>2</v>
      </c>
      <c r="W105" s="36">
        <f>$F$121+($F$103/2)*COS(PI()*V105/9)</f>
        <v>6.8943999880708002</v>
      </c>
      <c r="X105" s="36">
        <f>$F$122+($F$103/2)*SIN(PI()*V105/9)</f>
        <v>-5.2149115128211463</v>
      </c>
    </row>
    <row r="106" spans="1:34" x14ac:dyDescent="0.2">
      <c r="A106" s="33" t="s">
        <v>36</v>
      </c>
      <c r="B106" s="33"/>
      <c r="C106" s="33"/>
      <c r="D106" s="33"/>
      <c r="E106" s="33"/>
      <c r="F106" s="41">
        <v>300</v>
      </c>
      <c r="G106" s="41"/>
      <c r="H106" s="34" t="s">
        <v>37</v>
      </c>
      <c r="I106" s="34"/>
      <c r="J106" s="34"/>
      <c r="V106" s="19">
        <v>3</v>
      </c>
      <c r="W106" s="36">
        <f>$F$121+($F$103/2)*COS(PI()*V106/9)</f>
        <v>4.4999999999999991</v>
      </c>
      <c r="X106" s="36">
        <f>$F$122+($F$103/2)*SIN(PI()*V106/9)</f>
        <v>-3.2057713659400529</v>
      </c>
    </row>
    <row r="107" spans="1:34" x14ac:dyDescent="0.2">
      <c r="V107" s="19">
        <v>4</v>
      </c>
      <c r="W107" s="36">
        <f>$F$121+($F$103/2)*COS(PI()*V107/9)</f>
        <v>1.5628335990023718</v>
      </c>
      <c r="X107" s="36">
        <f>$F$122+($F$103/2)*SIN(PI()*V107/9)</f>
        <v>-2.1367302228901277</v>
      </c>
    </row>
    <row r="108" spans="1:34" x14ac:dyDescent="0.2">
      <c r="C108" s="4" t="s">
        <v>11</v>
      </c>
      <c r="V108" s="19">
        <v>5</v>
      </c>
      <c r="W108" s="36">
        <f>$F$121+($F$103/2)*COS(PI()*V108/9)</f>
        <v>-1.5628335990023747</v>
      </c>
      <c r="X108" s="36">
        <f>$F$122+($F$103/2)*SIN(PI()*V108/9)</f>
        <v>-2.1367302228901277</v>
      </c>
      <c r="AH108" s="1" t="s">
        <v>43</v>
      </c>
    </row>
    <row r="109" spans="1:34" x14ac:dyDescent="0.2">
      <c r="C109" s="6" t="s">
        <v>41</v>
      </c>
      <c r="D109" s="6"/>
      <c r="E109" s="6"/>
      <c r="F109" s="39">
        <f xml:space="preserve">
IF(ISNUMBER(M116),
IF(ABS(ABS(M116)*SIGN(COS(RADIANS(F106))) - ((F105+F103/2)*COS(RADIANS(F104))))&lt;=(F103/2),
I113,
"-"),
"-")</f>
        <v>16.650182866016333</v>
      </c>
      <c r="G109" s="39"/>
      <c r="H109" s="39"/>
      <c r="I109" s="6" t="s">
        <v>44</v>
      </c>
      <c r="J109" s="6"/>
      <c r="K109" s="6"/>
      <c r="V109" s="19">
        <v>6</v>
      </c>
      <c r="W109" s="36">
        <f>$F$121+($F$103/2)*COS(PI()*V109/9)</f>
        <v>-4.5</v>
      </c>
      <c r="X109" s="36">
        <f>$F$122+($F$103/2)*SIN(PI()*V109/9)</f>
        <v>-3.205771365940052</v>
      </c>
    </row>
    <row r="110" spans="1:34" x14ac:dyDescent="0.2">
      <c r="C110" s="6" t="s">
        <v>42</v>
      </c>
      <c r="D110" s="6"/>
      <c r="E110" s="6"/>
      <c r="F110" s="39">
        <f>IF(ISNUMBER(F109),SQRT(M120^2+O120^2),"-")</f>
        <v>2.4023760172413207</v>
      </c>
      <c r="G110" s="39"/>
      <c r="H110" s="39"/>
      <c r="I110" s="6" t="s">
        <v>44</v>
      </c>
      <c r="J110" s="6"/>
      <c r="K110" s="6"/>
      <c r="V110" s="19">
        <v>7</v>
      </c>
      <c r="W110" s="36">
        <f>$F$121+($F$103/2)*COS(PI()*V110/9)</f>
        <v>-6.8943999880708029</v>
      </c>
      <c r="X110" s="36">
        <f>$F$122+($F$103/2)*SIN(PI()*V110/9)</f>
        <v>-5.2149115128211445</v>
      </c>
    </row>
    <row r="111" spans="1:34" x14ac:dyDescent="0.2">
      <c r="V111" s="19">
        <v>8</v>
      </c>
      <c r="W111" s="36">
        <f>$F$121+($F$103/2)*COS(PI()*V111/9)</f>
        <v>-8.4572335870731763</v>
      </c>
      <c r="X111" s="36">
        <f>$F$122+($F$103/2)*SIN(PI()*V111/9)</f>
        <v>-7.9218187100689796</v>
      </c>
      <c r="Y111" s="12"/>
      <c r="Z111" s="12"/>
      <c r="AA111" s="12"/>
      <c r="AB111" s="12"/>
      <c r="AC111" s="12"/>
      <c r="AD111" s="12"/>
    </row>
    <row r="112" spans="1:34" x14ac:dyDescent="0.2">
      <c r="C112" s="11" t="s">
        <v>24</v>
      </c>
      <c r="D112" s="12"/>
      <c r="E112" s="12"/>
      <c r="F112" s="12"/>
      <c r="G112" s="12"/>
      <c r="H112" s="12"/>
      <c r="I112" s="12"/>
      <c r="J112" s="12"/>
      <c r="K112" s="12"/>
      <c r="V112" s="19">
        <v>9</v>
      </c>
      <c r="W112" s="36">
        <f>$F$121+($F$103/2)*COS(PI()*V112/9)</f>
        <v>-9.0000000000000018</v>
      </c>
      <c r="X112" s="36">
        <f>$F$122+($F$103/2)*SIN(PI()*V112/9)</f>
        <v>-10.999999999999998</v>
      </c>
    </row>
    <row r="113" spans="3:30" x14ac:dyDescent="0.2">
      <c r="C113" s="14" t="s">
        <v>20</v>
      </c>
      <c r="D113" s="14"/>
      <c r="E113" s="14"/>
      <c r="F113" s="14"/>
      <c r="G113" s="15" t="s">
        <v>17</v>
      </c>
      <c r="H113" s="15"/>
      <c r="I113" s="27">
        <f>SQRT(M116^2+O116^2)</f>
        <v>16.650182866016333</v>
      </c>
      <c r="J113" s="27"/>
      <c r="V113" s="19">
        <v>10</v>
      </c>
      <c r="W113" s="36">
        <f>$F$121+($F$103/2)*COS(PI()*V113/9)</f>
        <v>-8.4572335870731781</v>
      </c>
      <c r="X113" s="36">
        <f>$F$122+($F$103/2)*SIN(PI()*V113/9)</f>
        <v>-14.078181289931017</v>
      </c>
    </row>
    <row r="114" spans="3:30" x14ac:dyDescent="0.2">
      <c r="C114" s="28" t="s">
        <v>18</v>
      </c>
      <c r="D114" s="28"/>
      <c r="E114" s="28" t="s">
        <v>19</v>
      </c>
      <c r="F114" s="28"/>
      <c r="G114" s="22" t="s">
        <v>18</v>
      </c>
      <c r="H114" s="22"/>
      <c r="I114" s="22" t="s">
        <v>19</v>
      </c>
      <c r="J114" s="22"/>
      <c r="V114" s="19">
        <v>11</v>
      </c>
      <c r="W114" s="36">
        <f>$F$121+($F$103/2)*COS(PI()*V114/9)</f>
        <v>-6.8943999880708073</v>
      </c>
      <c r="X114" s="36">
        <f>$F$122+($F$103/2)*SIN(PI()*V114/9)</f>
        <v>-16.78508848717885</v>
      </c>
    </row>
    <row r="115" spans="3:30" x14ac:dyDescent="0.2">
      <c r="C115" s="32">
        <v>0</v>
      </c>
      <c r="D115" s="32"/>
      <c r="E115" s="32">
        <v>0</v>
      </c>
      <c r="F115" s="32"/>
      <c r="G115" s="21">
        <v>0</v>
      </c>
      <c r="H115" s="21"/>
      <c r="I115" s="21">
        <v>0</v>
      </c>
      <c r="J115" s="21"/>
      <c r="V115" s="19">
        <v>12</v>
      </c>
      <c r="W115" s="36">
        <f>$F$121+($F$103/2)*COS(PI()*V115/9)</f>
        <v>-4.5000000000000053</v>
      </c>
      <c r="X115" s="36">
        <f>$F$122+($F$103/2)*SIN(PI()*V115/9)</f>
        <v>-18.794228634059944</v>
      </c>
      <c r="Y115" s="12"/>
      <c r="Z115" s="12"/>
      <c r="AA115" s="12"/>
      <c r="AB115" s="12"/>
      <c r="AC115" s="12"/>
      <c r="AD115" s="12"/>
    </row>
    <row r="116" spans="3:30" x14ac:dyDescent="0.2">
      <c r="C116" s="32">
        <f>F105*COS(RADIANS(F104))</f>
        <v>-3.67544536472586E-16</v>
      </c>
      <c r="D116" s="32"/>
      <c r="E116" s="32">
        <f>F105*SIN(RADIANS(F104))</f>
        <v>-2</v>
      </c>
      <c r="F116" s="32"/>
      <c r="G116" s="21">
        <f>IF(ISNUMBER(M116),M116,"")</f>
        <v>8.3250914330081685</v>
      </c>
      <c r="H116" s="21"/>
      <c r="I116" s="21">
        <f>IF(ISNUMBER(M116),O116,"")</f>
        <v>-14.419481339626536</v>
      </c>
      <c r="J116" s="21"/>
      <c r="M116" s="21">
        <f>(COS(RADIANS(F106))*ABS((F103/2+F105)*COS(RADIANS(F104-F106))+SQRT(((F103/2+F105)*(COS(RADIANS(F104-F106))))^2-(F105^2+F105*F103))))</f>
        <v>8.3250914330081685</v>
      </c>
      <c r="N116" s="21"/>
      <c r="O116" s="21">
        <f>SIN(RADIANS(F106))*ABS((F103/2+F105)*COS(RADIANS(F104-F106))+SQRT(((F103/2+F105)*(COS(RADIANS(F104-F106))))^2-(F105^2+F105*F103)))</f>
        <v>-14.419481339626536</v>
      </c>
      <c r="P116" s="21"/>
      <c r="V116" s="19">
        <v>13</v>
      </c>
      <c r="W116" s="36">
        <f>$F$121+($F$103/2)*COS(PI()*V116/9)</f>
        <v>-1.562833599002375</v>
      </c>
      <c r="X116" s="36">
        <f>$F$122+($F$103/2)*SIN(PI()*V116/9)</f>
        <v>-19.863269777109871</v>
      </c>
    </row>
    <row r="117" spans="3:30" x14ac:dyDescent="0.2">
      <c r="C117" s="42" t="s">
        <v>12</v>
      </c>
      <c r="D117" s="42"/>
      <c r="E117" s="42"/>
      <c r="F117" s="42"/>
      <c r="G117" s="16" t="s">
        <v>21</v>
      </c>
      <c r="H117" s="16"/>
      <c r="I117" s="23">
        <f>SQRT(M120^2+O120^2)</f>
        <v>2.4023760172413207</v>
      </c>
      <c r="J117" s="23"/>
      <c r="M117" s="22" t="b">
        <f>SQRT((M116-F121)^2 + (O116-F122)^2)=(F103/2)</f>
        <v>0</v>
      </c>
      <c r="N117" s="22"/>
      <c r="O117" s="22"/>
      <c r="P117" s="22"/>
      <c r="V117" s="19">
        <v>14</v>
      </c>
      <c r="W117" s="36">
        <f>$F$121+($F$103/2)*COS(PI()*V117/9)</f>
        <v>1.5628335990023678</v>
      </c>
      <c r="X117" s="36">
        <f>$F$122+($F$103/2)*SIN(PI()*V117/9)</f>
        <v>-19.863269777109874</v>
      </c>
    </row>
    <row r="118" spans="3:30" x14ac:dyDescent="0.2">
      <c r="C118" s="43" t="s">
        <v>18</v>
      </c>
      <c r="D118" s="43"/>
      <c r="E118" s="43" t="s">
        <v>19</v>
      </c>
      <c r="F118" s="43"/>
      <c r="G118" s="26" t="s">
        <v>18</v>
      </c>
      <c r="H118" s="26"/>
      <c r="I118" s="26" t="s">
        <v>19</v>
      </c>
      <c r="J118" s="26"/>
      <c r="V118" s="19">
        <v>15</v>
      </c>
      <c r="W118" s="36">
        <f>$F$121+($F$103/2)*COS(PI()*V118/9)</f>
        <v>4.499999999999992</v>
      </c>
      <c r="X118" s="36">
        <f>$F$122+($F$103/2)*SIN(PI()*V118/9)</f>
        <v>-18.794228634059952</v>
      </c>
      <c r="Y118" s="12"/>
      <c r="Z118" s="12"/>
      <c r="AA118" s="12"/>
      <c r="AB118" s="12"/>
      <c r="AC118" s="12"/>
      <c r="AD118" s="12"/>
    </row>
    <row r="119" spans="3:30" x14ac:dyDescent="0.2">
      <c r="C119" s="44">
        <f>C116</f>
        <v>-3.67544536472586E-16</v>
      </c>
      <c r="D119" s="44"/>
      <c r="E119" s="44">
        <f>E116</f>
        <v>-2</v>
      </c>
      <c r="F119" s="44"/>
      <c r="G119" s="30">
        <v>0</v>
      </c>
      <c r="H119" s="30"/>
      <c r="I119" s="30">
        <v>0</v>
      </c>
      <c r="J119" s="30"/>
      <c r="V119" s="19">
        <v>16</v>
      </c>
      <c r="W119" s="36">
        <f>$F$121+($F$103/2)*COS(PI()*V119/9)</f>
        <v>6.8943999880707985</v>
      </c>
      <c r="X119" s="36">
        <f>$F$122+($F$103/2)*SIN(PI()*V119/9)</f>
        <v>-16.785088487178857</v>
      </c>
    </row>
    <row r="120" spans="3:30" x14ac:dyDescent="0.2">
      <c r="C120" s="44">
        <f>C119+(F103*COS(RADIANS(F104)))</f>
        <v>-3.67544536472586E-15</v>
      </c>
      <c r="D120" s="44"/>
      <c r="E120" s="44">
        <f>E119+(F103)*SIN(RADIANS(F104))</f>
        <v>-20</v>
      </c>
      <c r="F120" s="44"/>
      <c r="G120" s="30">
        <f>IF(ISNUMBER(M120),IF(ABS(F105+F103/2)&lt;=F103/2,-1,1)*M120,"")</f>
        <v>1.2011880086206606</v>
      </c>
      <c r="H120" s="30"/>
      <c r="I120" s="30">
        <f>IF(ISNUMBER(M120),IF(ABS(F105+F103/2)&lt;=F103/2,-1,1)*O120,"")</f>
        <v>-2.0805186603734662</v>
      </c>
      <c r="J120" s="30"/>
      <c r="M120" s="30">
        <f>COS(RADIANS(F106))*ABS((F103/2+F105)*COS(RADIANS(F104-F106))-SQRT(((F103/2+F105)*(COS(RADIANS(F104-F106))))^2-(F105^2+F105*F103)))</f>
        <v>1.2011880086206606</v>
      </c>
      <c r="N120" s="30"/>
      <c r="O120" s="30">
        <f>SIN(RADIANS(F106))*ABS((F103/2+F105)*COS(RADIANS(F104-F106))-SQRT(((F103/2+F105)*(COS(RADIANS(F104-F106))))^2-(F105^2+F105*F103)))</f>
        <v>-2.0805186603734662</v>
      </c>
      <c r="P120" s="30"/>
      <c r="V120" s="19">
        <v>17</v>
      </c>
      <c r="W120" s="36">
        <f>$F$121+($F$103/2)*COS(PI()*V120/9)</f>
        <v>8.4572335870731745</v>
      </c>
      <c r="X120" s="36">
        <f>$F$122+($F$103/2)*SIN(PI()*V120/9)</f>
        <v>-14.078181289931017</v>
      </c>
    </row>
    <row r="121" spans="3:30" x14ac:dyDescent="0.2">
      <c r="C121" s="13" t="s">
        <v>15</v>
      </c>
      <c r="D121" s="13"/>
      <c r="E121" s="13"/>
      <c r="F121" s="29">
        <f>(F105+(F103/2))*COS(RADIANS(F104))</f>
        <v>-2.021494950599223E-15</v>
      </c>
      <c r="G121" s="29"/>
      <c r="H121" s="13" t="s">
        <v>14</v>
      </c>
      <c r="I121" s="13"/>
      <c r="J121" s="13"/>
      <c r="M121" s="26" t="b">
        <f>SQRT((IF(ABS(F105+F103/2)&lt;=F103/2,-1,1)*M120-F121)^2 + (IF(ABS(F105+F103/2)&lt;=F103/2,-1,1)*O120-F122)^2)=F103/2</f>
        <v>1</v>
      </c>
      <c r="N121" s="26"/>
      <c r="O121" s="26"/>
      <c r="P121" s="26"/>
      <c r="V121" s="19">
        <v>18</v>
      </c>
      <c r="W121" s="36">
        <f>$F$121+($F$103/2)*COS(PI()*V121/9)</f>
        <v>8.9999999999999982</v>
      </c>
      <c r="X121" s="36">
        <f>$F$122+($F$103/2)*SIN(PI()*V121/9)</f>
        <v>-11.000000000000002</v>
      </c>
      <c r="Y121" s="12"/>
      <c r="Z121" s="12"/>
      <c r="AA121" s="12"/>
      <c r="AB121" s="12"/>
      <c r="AC121" s="12"/>
      <c r="AD121" s="12"/>
    </row>
    <row r="122" spans="3:30" x14ac:dyDescent="0.2">
      <c r="C122" s="13" t="s">
        <v>16</v>
      </c>
      <c r="D122" s="13"/>
      <c r="E122" s="13"/>
      <c r="F122" s="29">
        <f>(F105+(F103/2))*SIN(RADIANS(F104))</f>
        <v>-11</v>
      </c>
      <c r="G122" s="29"/>
      <c r="H122" s="13" t="s">
        <v>14</v>
      </c>
      <c r="I122" s="13"/>
      <c r="J122" s="13"/>
      <c r="V122" s="19">
        <v>0</v>
      </c>
      <c r="W122" s="36">
        <f>$F$121+($F$103/2)*COS(PI()*V122/9)</f>
        <v>8.9999999999999982</v>
      </c>
      <c r="X122" s="36">
        <f>$F$122+($F$103/2)*SIN(PI()*V122/9)</f>
        <v>-11</v>
      </c>
    </row>
  </sheetData>
  <mergeCells count="60">
    <mergeCell ref="M120:N120"/>
    <mergeCell ref="O120:P120"/>
    <mergeCell ref="F121:G121"/>
    <mergeCell ref="M121:P121"/>
    <mergeCell ref="F122:G122"/>
    <mergeCell ref="C119:D119"/>
    <mergeCell ref="E119:F119"/>
    <mergeCell ref="G119:H119"/>
    <mergeCell ref="I119:J119"/>
    <mergeCell ref="C120:D120"/>
    <mergeCell ref="E120:F120"/>
    <mergeCell ref="G120:H120"/>
    <mergeCell ref="I120:J120"/>
    <mergeCell ref="M116:N116"/>
    <mergeCell ref="O116:P116"/>
    <mergeCell ref="I117:J117"/>
    <mergeCell ref="M117:P117"/>
    <mergeCell ref="C118:D118"/>
    <mergeCell ref="E118:F118"/>
    <mergeCell ref="G118:H118"/>
    <mergeCell ref="I118:J118"/>
    <mergeCell ref="C115:D115"/>
    <mergeCell ref="E115:F115"/>
    <mergeCell ref="G115:H115"/>
    <mergeCell ref="I115:J115"/>
    <mergeCell ref="C116:D116"/>
    <mergeCell ref="E116:F116"/>
    <mergeCell ref="G116:H116"/>
    <mergeCell ref="I116:J116"/>
    <mergeCell ref="F109:H109"/>
    <mergeCell ref="F110:H110"/>
    <mergeCell ref="I113:J113"/>
    <mergeCell ref="C114:D114"/>
    <mergeCell ref="E114:F114"/>
    <mergeCell ref="G114:H114"/>
    <mergeCell ref="I114:J114"/>
    <mergeCell ref="A105:E105"/>
    <mergeCell ref="F105:G105"/>
    <mergeCell ref="H105:J105"/>
    <mergeCell ref="A106:E106"/>
    <mergeCell ref="F106:G106"/>
    <mergeCell ref="H106:J106"/>
    <mergeCell ref="A103:E103"/>
    <mergeCell ref="F103:G103"/>
    <mergeCell ref="H103:J103"/>
    <mergeCell ref="A104:E104"/>
    <mergeCell ref="F104:G104"/>
    <mergeCell ref="H104:J104"/>
    <mergeCell ref="A10:AC10"/>
    <mergeCell ref="X18:Z18"/>
    <mergeCell ref="X19:Z19"/>
    <mergeCell ref="C86:AD87"/>
    <mergeCell ref="C97:AD98"/>
    <mergeCell ref="A100:AC100"/>
    <mergeCell ref="A1:AC1"/>
    <mergeCell ref="A3:AC3"/>
    <mergeCell ref="A6:AC6"/>
    <mergeCell ref="A7:AC7"/>
    <mergeCell ref="A8:AC8"/>
    <mergeCell ref="A9:AC9"/>
  </mergeCells>
  <pageMargins left="0.78740157480314998" right="0.78740157480314998" top="0.98425196850393704" bottom="0.98425196850393704" header="0.511811023622047" footer="0.511811023622047"/>
  <pageSetup paperSize="9" orientation="portrait" horizontalDpi="300" verticalDpi="300" r:id="rId1"/>
  <headerFooter alignWithMargins="0"/>
  <drawing r:id="rId2"/>
  <legacyDrawing r:id="rId3"/>
  <oleObjects>
    <mc:AlternateContent xmlns:mc="http://schemas.openxmlformats.org/markup-compatibility/2006">
      <mc:Choice Requires="x14">
        <oleObject progId="Equation.3" shapeId="7169" r:id="rId4">
          <objectPr defaultSize="0" autoPict="0" r:id="rId5">
            <anchor moveWithCells="1">
              <from>
                <xdr:col>0</xdr:col>
                <xdr:colOff>19050</xdr:colOff>
                <xdr:row>52</xdr:row>
                <xdr:rowOff>57150</xdr:rowOff>
              </from>
              <to>
                <xdr:col>28</xdr:col>
                <xdr:colOff>142875</xdr:colOff>
                <xdr:row>55</xdr:row>
                <xdr:rowOff>76200</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from>
                <xdr:col>15</xdr:col>
                <xdr:colOff>152400</xdr:colOff>
                <xdr:row>43</xdr:row>
                <xdr:rowOff>28575</xdr:rowOff>
              </from>
              <to>
                <xdr:col>27</xdr:col>
                <xdr:colOff>66675</xdr:colOff>
                <xdr:row>47</xdr:row>
                <xdr:rowOff>142875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from>
                <xdr:col>2</xdr:col>
                <xdr:colOff>0</xdr:colOff>
                <xdr:row>88</xdr:row>
                <xdr:rowOff>0</xdr:rowOff>
              </from>
              <to>
                <xdr:col>25</xdr:col>
                <xdr:colOff>123825</xdr:colOff>
                <xdr:row>94</xdr:row>
                <xdr:rowOff>95250</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from>
                <xdr:col>0</xdr:col>
                <xdr:colOff>28575</xdr:colOff>
                <xdr:row>70</xdr:row>
                <xdr:rowOff>28575</xdr:rowOff>
              </from>
              <to>
                <xdr:col>28</xdr:col>
                <xdr:colOff>38100</xdr:colOff>
                <xdr:row>76</xdr:row>
                <xdr:rowOff>19050</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from>
                <xdr:col>0</xdr:col>
                <xdr:colOff>28575</xdr:colOff>
                <xdr:row>79</xdr:row>
                <xdr:rowOff>66675</xdr:rowOff>
              </from>
              <to>
                <xdr:col>27</xdr:col>
                <xdr:colOff>38100</xdr:colOff>
                <xdr:row>82</xdr:row>
                <xdr:rowOff>142875</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from>
                <xdr:col>2</xdr:col>
                <xdr:colOff>19050</xdr:colOff>
                <xdr:row>58</xdr:row>
                <xdr:rowOff>57150</xdr:rowOff>
              </from>
              <to>
                <xdr:col>27</xdr:col>
                <xdr:colOff>161925</xdr:colOff>
                <xdr:row>67</xdr:row>
                <xdr:rowOff>133350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from>
                <xdr:col>1</xdr:col>
                <xdr:colOff>9525</xdr:colOff>
                <xdr:row>43</xdr:row>
                <xdr:rowOff>28575</xdr:rowOff>
              </from>
              <to>
                <xdr:col>10</xdr:col>
                <xdr:colOff>19050</xdr:colOff>
                <xdr:row>48</xdr:row>
                <xdr:rowOff>76200</xdr:rowOff>
              </to>
            </anchor>
          </objectPr>
        </oleObject>
      </mc:Choice>
      <mc:Fallback>
        <oleObject progId="Equation.3" shapeId="7175" r:id="rId1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997"/>
  <sheetViews>
    <sheetView view="pageBreakPreview" zoomScaleNormal="100" zoomScaleSheetLayoutView="100" workbookViewId="0">
      <selection activeCell="BO29" sqref="BO29"/>
    </sheetView>
  </sheetViews>
  <sheetFormatPr defaultColWidth="1.85546875" defaultRowHeight="15" customHeight="1" x14ac:dyDescent="0.2"/>
  <cols>
    <col min="1" max="16384" width="1.85546875" style="9"/>
  </cols>
  <sheetData>
    <row r="1" s="7" customFormat="1" ht="19.5" customHeight="1" x14ac:dyDescent="0.2"/>
    <row r="2" s="7" customFormat="1" ht="15" customHeight="1" x14ac:dyDescent="0.2"/>
    <row r="3" s="7" customFormat="1" ht="15" customHeight="1" x14ac:dyDescent="0.2"/>
    <row r="4" s="7" customFormat="1" ht="15" customHeight="1" x14ac:dyDescent="0.2"/>
    <row r="5" s="7" customFormat="1" ht="15" customHeight="1" x14ac:dyDescent="0.2"/>
    <row r="6" s="7" customFormat="1" ht="15" customHeight="1" x14ac:dyDescent="0.2"/>
    <row r="7" s="7" customFormat="1" ht="14.25" customHeight="1" x14ac:dyDescent="0.2"/>
    <row r="8" s="7" customFormat="1" ht="15" customHeight="1" x14ac:dyDescent="0.2"/>
    <row r="9" s="7" customFormat="1" ht="15" customHeight="1" x14ac:dyDescent="0.2"/>
    <row r="10" s="7" customFormat="1" ht="15" customHeight="1" x14ac:dyDescent="0.2"/>
    <row r="11" s="7" customFormat="1" ht="15" customHeight="1" x14ac:dyDescent="0.2"/>
    <row r="12" s="7" customFormat="1" ht="15" customHeight="1" x14ac:dyDescent="0.2"/>
    <row r="13" s="7" customFormat="1" ht="15" customHeight="1" x14ac:dyDescent="0.2"/>
    <row r="14" s="7" customFormat="1" ht="15" customHeight="1" x14ac:dyDescent="0.2"/>
    <row r="15" s="7" customFormat="1" ht="15" customHeight="1" x14ac:dyDescent="0.2"/>
    <row r="16" s="7" customFormat="1" ht="15" customHeight="1" x14ac:dyDescent="0.2"/>
    <row r="17" s="7" customFormat="1" ht="15" customHeight="1" x14ac:dyDescent="0.2"/>
    <row r="18" s="7" customFormat="1" ht="15" customHeight="1" x14ac:dyDescent="0.2"/>
    <row r="19" s="7" customFormat="1" ht="15" customHeight="1" x14ac:dyDescent="0.2"/>
    <row r="20" s="7" customFormat="1" ht="15" customHeight="1" x14ac:dyDescent="0.2"/>
    <row r="21" s="7" customFormat="1" ht="15" customHeight="1" x14ac:dyDescent="0.2"/>
    <row r="22" s="7" customFormat="1" ht="15" customHeight="1" x14ac:dyDescent="0.2"/>
    <row r="23" s="7" customFormat="1" ht="15" customHeight="1" x14ac:dyDescent="0.2"/>
    <row r="24" s="7" customFormat="1" ht="15" customHeight="1" x14ac:dyDescent="0.2"/>
    <row r="25" s="7" customFormat="1" ht="15" customHeight="1" x14ac:dyDescent="0.2"/>
    <row r="26" s="7" customFormat="1" ht="15" customHeight="1" x14ac:dyDescent="0.2"/>
    <row r="27" s="7" customFormat="1" ht="15" customHeight="1" x14ac:dyDescent="0.2"/>
    <row r="28" s="7" customFormat="1" ht="15" customHeight="1" x14ac:dyDescent="0.2"/>
    <row r="29" s="7" customFormat="1" ht="15" customHeight="1" x14ac:dyDescent="0.2"/>
    <row r="30" s="7" customFormat="1" ht="12.75" x14ac:dyDescent="0.2"/>
    <row r="31" s="7" customFormat="1" ht="15" customHeight="1" x14ac:dyDescent="0.2"/>
    <row r="32" s="7" customFormat="1" ht="15" customHeight="1" x14ac:dyDescent="0.2"/>
    <row r="33" s="7" customFormat="1" ht="15" customHeight="1" x14ac:dyDescent="0.2"/>
    <row r="34" s="7" customFormat="1" ht="15" customHeight="1" x14ac:dyDescent="0.2"/>
    <row r="35" s="7" customFormat="1" ht="15" customHeight="1" x14ac:dyDescent="0.2"/>
    <row r="36" s="8" customFormat="1" ht="15" customHeight="1" x14ac:dyDescent="0.2"/>
    <row r="37" s="8" customFormat="1" ht="15" customHeight="1" x14ac:dyDescent="0.2"/>
    <row r="38" s="8" customFormat="1" ht="15" customHeight="1" x14ac:dyDescent="0.2"/>
    <row r="39" s="8" customFormat="1" ht="15" customHeight="1" x14ac:dyDescent="0.2"/>
    <row r="40" s="8" customFormat="1" ht="15" customHeight="1" x14ac:dyDescent="0.2"/>
    <row r="41" s="8" customFormat="1" ht="15" customHeight="1" x14ac:dyDescent="0.2"/>
    <row r="42" s="8" customFormat="1" ht="15" customHeight="1" x14ac:dyDescent="0.2"/>
    <row r="43" s="8" customFormat="1" ht="15" customHeight="1" x14ac:dyDescent="0.2"/>
    <row r="44" s="8" customFormat="1" ht="15" customHeight="1" x14ac:dyDescent="0.2"/>
    <row r="45" s="8" customFormat="1" ht="15" customHeight="1" x14ac:dyDescent="0.2"/>
    <row r="46" s="8" customFormat="1" ht="15" customHeight="1" x14ac:dyDescent="0.2"/>
    <row r="47" s="8" customFormat="1" ht="15" customHeight="1" x14ac:dyDescent="0.2"/>
    <row r="48" s="8" customFormat="1" ht="15" customHeight="1" x14ac:dyDescent="0.2"/>
    <row r="49" s="8" customFormat="1" ht="15" customHeight="1" x14ac:dyDescent="0.2"/>
    <row r="50" s="8" customFormat="1" ht="15" customHeight="1" x14ac:dyDescent="0.2"/>
    <row r="51" s="8" customFormat="1" ht="15" customHeight="1" x14ac:dyDescent="0.2"/>
    <row r="52" s="8" customFormat="1" ht="15" customHeight="1" x14ac:dyDescent="0.2"/>
    <row r="53" s="8" customFormat="1" ht="15" customHeight="1" x14ac:dyDescent="0.2"/>
    <row r="54" s="8" customFormat="1" ht="15" customHeight="1" x14ac:dyDescent="0.2"/>
    <row r="55" s="8" customFormat="1" ht="15" customHeight="1" x14ac:dyDescent="0.2"/>
    <row r="56" s="7" customFormat="1" ht="15" customHeight="1" x14ac:dyDescent="0.2"/>
    <row r="57" s="7" customFormat="1" ht="15" customHeight="1" x14ac:dyDescent="0.2"/>
    <row r="58" s="7" customFormat="1" ht="15" customHeight="1" x14ac:dyDescent="0.2"/>
    <row r="59" s="7" customFormat="1" ht="15" customHeight="1" x14ac:dyDescent="0.2"/>
    <row r="60" s="7" customFormat="1" ht="15" customHeight="1" x14ac:dyDescent="0.2"/>
    <row r="61" s="7" customFormat="1" ht="15" customHeight="1" x14ac:dyDescent="0.2"/>
    <row r="62" s="7" customFormat="1" ht="15" customHeight="1" x14ac:dyDescent="0.2"/>
    <row r="63" s="7" customFormat="1" ht="15" customHeight="1" x14ac:dyDescent="0.2"/>
    <row r="64" s="7" customFormat="1" ht="15" customHeight="1" x14ac:dyDescent="0.2"/>
    <row r="65" s="7" customFormat="1" ht="15" customHeight="1" x14ac:dyDescent="0.2"/>
    <row r="66" s="7" customFormat="1" ht="15" customHeight="1" x14ac:dyDescent="0.2"/>
    <row r="67" s="7" customFormat="1" ht="15" customHeight="1" x14ac:dyDescent="0.2"/>
    <row r="68" s="7" customFormat="1" ht="15" customHeight="1" x14ac:dyDescent="0.2"/>
    <row r="69" s="7" customFormat="1" ht="15" customHeight="1" x14ac:dyDescent="0.2"/>
    <row r="70" s="7" customFormat="1" ht="15" customHeight="1" x14ac:dyDescent="0.2"/>
    <row r="71" s="7" customFormat="1" ht="15" customHeight="1" x14ac:dyDescent="0.2"/>
    <row r="72" s="7" customFormat="1" ht="15" customHeight="1" x14ac:dyDescent="0.2"/>
    <row r="73" s="7" customFormat="1" ht="15" customHeight="1" x14ac:dyDescent="0.2"/>
    <row r="74" s="7" customFormat="1" ht="15" customHeight="1" x14ac:dyDescent="0.2"/>
    <row r="75" s="7" customFormat="1" ht="15" customHeight="1" x14ac:dyDescent="0.2"/>
    <row r="76" s="7" customFormat="1" ht="15" customHeight="1" x14ac:dyDescent="0.2"/>
    <row r="77" s="7" customFormat="1" ht="15" customHeight="1" x14ac:dyDescent="0.2"/>
    <row r="78" s="7" customFormat="1" ht="15" customHeight="1" x14ac:dyDescent="0.2"/>
    <row r="79" s="7" customFormat="1" ht="15" customHeight="1" x14ac:dyDescent="0.2"/>
    <row r="80" s="7" customFormat="1" ht="15" customHeight="1" x14ac:dyDescent="0.2"/>
    <row r="81" s="7" customFormat="1" ht="15" customHeight="1" x14ac:dyDescent="0.2"/>
    <row r="82" s="7" customFormat="1" ht="15" customHeight="1" x14ac:dyDescent="0.2"/>
    <row r="83" s="7" customFormat="1" ht="15" customHeight="1" x14ac:dyDescent="0.2"/>
    <row r="84" s="7" customFormat="1" ht="15" customHeight="1" x14ac:dyDescent="0.2"/>
    <row r="85" s="7" customFormat="1" ht="15" customHeight="1" x14ac:dyDescent="0.2"/>
    <row r="86" s="7" customFormat="1" ht="15" customHeight="1" x14ac:dyDescent="0.2"/>
    <row r="87" s="7" customFormat="1" ht="15" customHeight="1" x14ac:dyDescent="0.2"/>
    <row r="88" s="7" customFormat="1" ht="15" customHeight="1" x14ac:dyDescent="0.2"/>
    <row r="89" s="7" customFormat="1" ht="15" customHeight="1" x14ac:dyDescent="0.2"/>
    <row r="90" s="7" customFormat="1" ht="15" customHeight="1" x14ac:dyDescent="0.2"/>
    <row r="91" s="7" customFormat="1" ht="15" customHeight="1" x14ac:dyDescent="0.2"/>
    <row r="92" s="7" customFormat="1" ht="15" customHeight="1" x14ac:dyDescent="0.2"/>
    <row r="93" s="7" customFormat="1" ht="15" customHeight="1" x14ac:dyDescent="0.2"/>
    <row r="94" s="7" customFormat="1" ht="15" customHeight="1" x14ac:dyDescent="0.2"/>
    <row r="95" s="7" customFormat="1" ht="15" customHeight="1" x14ac:dyDescent="0.2"/>
    <row r="96" s="7" customFormat="1" ht="15" customHeight="1" x14ac:dyDescent="0.2"/>
    <row r="97" s="7" customFormat="1" ht="15" customHeight="1" x14ac:dyDescent="0.2"/>
    <row r="98" s="7" customFormat="1" ht="15" customHeight="1" x14ac:dyDescent="0.2"/>
    <row r="99" s="7" customFormat="1" ht="15" customHeight="1" x14ac:dyDescent="0.2"/>
    <row r="100" s="7" customFormat="1" ht="15" customHeight="1" x14ac:dyDescent="0.2"/>
    <row r="101" s="7" customFormat="1" ht="15" customHeight="1" x14ac:dyDescent="0.2"/>
    <row r="102" s="7" customFormat="1" ht="15" customHeight="1" x14ac:dyDescent="0.2"/>
    <row r="103" s="7" customFormat="1" ht="15" customHeight="1" x14ac:dyDescent="0.2"/>
    <row r="104" s="7" customFormat="1" ht="15" customHeight="1" x14ac:dyDescent="0.2"/>
    <row r="105" s="7" customFormat="1" ht="15" customHeight="1" x14ac:dyDescent="0.2"/>
    <row r="106" s="7" customFormat="1" ht="15" customHeight="1" x14ac:dyDescent="0.2"/>
    <row r="107" s="7" customFormat="1" ht="15" customHeight="1" x14ac:dyDescent="0.2"/>
    <row r="108" s="7" customFormat="1" ht="15" customHeight="1" x14ac:dyDescent="0.2"/>
    <row r="109" s="7" customFormat="1" ht="15" customHeight="1" x14ac:dyDescent="0.2"/>
    <row r="110" s="7" customFormat="1" ht="15" customHeight="1" x14ac:dyDescent="0.2"/>
    <row r="111" s="7" customFormat="1" ht="15" customHeight="1" x14ac:dyDescent="0.2"/>
    <row r="112" s="7" customFormat="1" ht="15" customHeight="1" x14ac:dyDescent="0.2"/>
    <row r="113" s="7" customFormat="1" ht="15" customHeight="1" x14ac:dyDescent="0.2"/>
    <row r="114" s="7" customFormat="1" ht="15" customHeight="1" x14ac:dyDescent="0.2"/>
    <row r="115" s="7" customFormat="1" ht="15" customHeight="1" x14ac:dyDescent="0.2"/>
    <row r="116" s="7" customFormat="1" ht="15" customHeight="1" x14ac:dyDescent="0.2"/>
    <row r="117" s="7" customFormat="1" ht="15" customHeight="1" x14ac:dyDescent="0.2"/>
    <row r="118" s="7" customFormat="1" ht="15" customHeight="1" x14ac:dyDescent="0.2"/>
    <row r="119" s="7" customFormat="1" ht="15" customHeight="1" x14ac:dyDescent="0.2"/>
    <row r="120" s="7" customFormat="1" ht="15" customHeight="1" x14ac:dyDescent="0.2"/>
    <row r="121" s="7" customFormat="1" ht="15" customHeight="1" x14ac:dyDescent="0.2"/>
    <row r="122" s="7" customFormat="1" ht="15" customHeight="1" x14ac:dyDescent="0.2"/>
    <row r="123" s="7" customFormat="1" ht="15" customHeight="1" x14ac:dyDescent="0.2"/>
    <row r="124" s="7" customFormat="1" ht="15" customHeight="1" x14ac:dyDescent="0.2"/>
    <row r="125" s="7" customFormat="1" ht="15" customHeight="1" x14ac:dyDescent="0.2"/>
    <row r="126" s="7" customFormat="1" ht="15" customHeight="1" x14ac:dyDescent="0.2"/>
    <row r="127" s="7" customFormat="1" ht="15" customHeight="1" x14ac:dyDescent="0.2"/>
    <row r="128" s="7" customFormat="1" ht="15" customHeight="1" x14ac:dyDescent="0.2"/>
    <row r="129" s="7" customFormat="1" ht="15" customHeight="1" x14ac:dyDescent="0.2"/>
    <row r="130" s="7" customFormat="1" ht="15" customHeight="1" x14ac:dyDescent="0.2"/>
    <row r="131" s="7" customFormat="1" ht="15" customHeight="1" x14ac:dyDescent="0.2"/>
    <row r="132" s="7" customFormat="1" ht="15" customHeight="1" x14ac:dyDescent="0.2"/>
    <row r="133" s="7" customFormat="1" ht="15" customHeight="1" x14ac:dyDescent="0.2"/>
    <row r="134" s="7" customFormat="1" ht="15" customHeight="1" x14ac:dyDescent="0.2"/>
    <row r="135" s="7" customFormat="1" ht="15" customHeight="1" x14ac:dyDescent="0.2"/>
    <row r="136" s="7" customFormat="1" ht="15" customHeight="1" x14ac:dyDescent="0.2"/>
    <row r="137" s="7" customFormat="1" ht="15" customHeight="1" x14ac:dyDescent="0.2"/>
    <row r="138" s="7" customFormat="1" ht="15" customHeight="1" x14ac:dyDescent="0.2"/>
    <row r="139" s="7" customFormat="1" ht="15" customHeight="1" x14ac:dyDescent="0.2"/>
    <row r="140" s="7" customFormat="1" ht="15" customHeight="1" x14ac:dyDescent="0.2"/>
    <row r="141" s="7" customFormat="1" ht="15" customHeight="1" x14ac:dyDescent="0.2"/>
    <row r="142" s="7" customFormat="1" ht="15" customHeight="1" x14ac:dyDescent="0.2"/>
    <row r="143" s="7" customFormat="1" ht="15" customHeight="1" x14ac:dyDescent="0.2"/>
    <row r="144" s="7" customFormat="1" ht="15" customHeight="1" x14ac:dyDescent="0.2"/>
    <row r="145" s="7" customFormat="1" ht="15" customHeight="1" x14ac:dyDescent="0.2"/>
    <row r="146" s="7" customFormat="1" ht="15" customHeight="1" x14ac:dyDescent="0.2"/>
    <row r="147" s="7" customFormat="1" ht="15" customHeight="1" x14ac:dyDescent="0.2"/>
    <row r="148" s="7" customFormat="1" ht="15" customHeight="1" x14ac:dyDescent="0.2"/>
    <row r="149" s="7" customFormat="1" ht="15" customHeight="1" x14ac:dyDescent="0.2"/>
    <row r="150" s="7" customFormat="1" ht="15" customHeight="1" x14ac:dyDescent="0.2"/>
    <row r="151" s="7" customFormat="1" ht="15" customHeight="1" x14ac:dyDescent="0.2"/>
    <row r="152" s="7" customFormat="1" ht="15" customHeight="1" x14ac:dyDescent="0.2"/>
    <row r="153" s="7" customFormat="1" ht="15" customHeight="1" x14ac:dyDescent="0.2"/>
    <row r="154" s="7" customFormat="1" ht="15" customHeight="1" x14ac:dyDescent="0.2"/>
    <row r="155" s="7" customFormat="1" ht="15" customHeight="1" x14ac:dyDescent="0.2"/>
    <row r="156" s="7" customFormat="1" ht="15" customHeight="1" x14ac:dyDescent="0.2"/>
    <row r="157" s="7" customFormat="1" ht="15" customHeight="1" x14ac:dyDescent="0.2"/>
    <row r="158" s="7" customFormat="1" ht="15" customHeight="1" x14ac:dyDescent="0.2"/>
    <row r="159" s="7" customFormat="1" ht="15" customHeight="1" x14ac:dyDescent="0.2"/>
    <row r="160" s="7" customFormat="1" ht="15" customHeight="1" x14ac:dyDescent="0.2"/>
    <row r="161" s="7" customFormat="1" ht="15" customHeight="1" x14ac:dyDescent="0.2"/>
    <row r="162" s="7" customFormat="1" ht="15" customHeight="1" x14ac:dyDescent="0.2"/>
    <row r="163" s="7" customFormat="1" ht="15" customHeight="1" x14ac:dyDescent="0.2"/>
    <row r="164" s="7" customFormat="1" ht="15" customHeight="1" x14ac:dyDescent="0.2"/>
    <row r="165" s="7" customFormat="1" ht="15" customHeight="1" x14ac:dyDescent="0.2"/>
    <row r="166" s="7" customFormat="1" ht="15" customHeight="1" x14ac:dyDescent="0.2"/>
    <row r="167" s="7" customFormat="1" ht="15" customHeight="1" x14ac:dyDescent="0.2"/>
    <row r="168" s="7" customFormat="1" ht="15" customHeight="1" x14ac:dyDescent="0.2"/>
    <row r="169" s="7" customFormat="1" ht="15" customHeight="1" x14ac:dyDescent="0.2"/>
    <row r="170" s="7" customFormat="1" ht="15" customHeight="1" x14ac:dyDescent="0.2"/>
    <row r="171" s="7" customFormat="1" ht="15" customHeight="1" x14ac:dyDescent="0.2"/>
    <row r="172" s="7" customFormat="1" ht="15" customHeight="1" x14ac:dyDescent="0.2"/>
    <row r="173" s="7" customFormat="1" ht="15" customHeight="1" x14ac:dyDescent="0.2"/>
    <row r="174" s="7" customFormat="1" ht="15" customHeight="1" x14ac:dyDescent="0.2"/>
    <row r="175" s="7" customFormat="1" ht="15" customHeight="1" x14ac:dyDescent="0.2"/>
    <row r="176" s="7" customFormat="1" ht="15" customHeight="1" x14ac:dyDescent="0.2"/>
    <row r="177" s="7" customFormat="1" ht="15" customHeight="1" x14ac:dyDescent="0.2"/>
    <row r="178" s="7" customFormat="1" ht="15" customHeight="1" x14ac:dyDescent="0.2"/>
    <row r="179" s="7" customFormat="1" ht="15" customHeight="1" x14ac:dyDescent="0.2"/>
    <row r="180" s="7" customFormat="1" ht="15" customHeight="1" x14ac:dyDescent="0.2"/>
    <row r="181" s="7" customFormat="1" ht="15" customHeight="1" x14ac:dyDescent="0.2"/>
    <row r="182" s="7" customFormat="1" ht="15" customHeight="1" x14ac:dyDescent="0.2"/>
    <row r="183" s="7" customFormat="1" ht="15" customHeight="1" x14ac:dyDescent="0.2"/>
    <row r="184" s="7" customFormat="1" ht="15" customHeight="1" x14ac:dyDescent="0.2"/>
    <row r="185" s="7" customFormat="1" ht="15" customHeight="1" x14ac:dyDescent="0.2"/>
    <row r="186" s="7" customFormat="1" ht="15" customHeight="1" x14ac:dyDescent="0.2"/>
    <row r="187" s="7" customFormat="1" ht="15" customHeight="1" x14ac:dyDescent="0.2"/>
    <row r="188" s="7" customFormat="1" ht="15" customHeight="1" x14ac:dyDescent="0.2"/>
    <row r="189" s="7" customFormat="1" ht="15" customHeight="1" x14ac:dyDescent="0.2"/>
    <row r="190" s="7" customFormat="1" ht="15" customHeight="1" x14ac:dyDescent="0.2"/>
    <row r="191" s="7" customFormat="1" ht="15" customHeight="1" x14ac:dyDescent="0.2"/>
    <row r="192" s="7" customFormat="1" ht="15" customHeight="1" x14ac:dyDescent="0.2"/>
    <row r="193" s="7" customFormat="1" ht="15" customHeight="1" x14ac:dyDescent="0.2"/>
    <row r="194" s="7" customFormat="1" ht="15" customHeight="1" x14ac:dyDescent="0.2"/>
    <row r="195" s="7" customFormat="1" ht="15" customHeight="1" x14ac:dyDescent="0.2"/>
    <row r="196" s="7" customFormat="1" ht="15" customHeight="1" x14ac:dyDescent="0.2"/>
    <row r="197" s="7" customFormat="1" ht="15" customHeight="1" x14ac:dyDescent="0.2"/>
    <row r="198" s="7" customFormat="1" ht="15" customHeight="1" x14ac:dyDescent="0.2"/>
    <row r="199" s="7" customFormat="1" ht="15" customHeight="1" x14ac:dyDescent="0.2"/>
    <row r="200" s="7" customFormat="1" ht="15" customHeight="1" x14ac:dyDescent="0.2"/>
    <row r="201" s="7" customFormat="1" ht="15" customHeight="1" x14ac:dyDescent="0.2"/>
    <row r="202" s="7" customFormat="1" ht="15" customHeight="1" x14ac:dyDescent="0.2"/>
    <row r="203" s="7" customFormat="1" ht="15" customHeight="1" x14ac:dyDescent="0.2"/>
    <row r="204" s="7" customFormat="1" ht="15" customHeight="1" x14ac:dyDescent="0.2"/>
    <row r="205" s="7" customFormat="1" ht="15" customHeight="1" x14ac:dyDescent="0.2"/>
    <row r="206" s="7" customFormat="1" ht="15" customHeight="1" x14ac:dyDescent="0.2"/>
    <row r="207" s="7" customFormat="1" ht="15" customHeight="1" x14ac:dyDescent="0.2"/>
    <row r="208" s="7" customFormat="1" ht="15" customHeight="1" x14ac:dyDescent="0.2"/>
    <row r="209" s="7" customFormat="1" ht="15" customHeight="1" x14ac:dyDescent="0.2"/>
    <row r="210" s="7" customFormat="1" ht="15" customHeight="1" x14ac:dyDescent="0.2"/>
    <row r="211" s="7" customFormat="1" ht="15" customHeight="1" x14ac:dyDescent="0.2"/>
    <row r="212" s="7" customFormat="1" ht="15" customHeight="1" x14ac:dyDescent="0.2"/>
    <row r="213" s="7" customFormat="1" ht="15" customHeight="1" x14ac:dyDescent="0.2"/>
    <row r="214" s="7" customFormat="1" ht="15" customHeight="1" x14ac:dyDescent="0.2"/>
    <row r="215" s="7" customFormat="1" ht="15" customHeight="1" x14ac:dyDescent="0.2"/>
    <row r="216" s="7" customFormat="1" ht="15" customHeight="1" x14ac:dyDescent="0.2"/>
    <row r="217" s="7" customFormat="1" ht="15" customHeight="1" x14ac:dyDescent="0.2"/>
    <row r="218" s="7" customFormat="1" ht="15" customHeight="1" x14ac:dyDescent="0.2"/>
    <row r="219" s="7" customFormat="1" ht="15" customHeight="1" x14ac:dyDescent="0.2"/>
    <row r="220" s="7" customFormat="1" ht="15" customHeight="1" x14ac:dyDescent="0.2"/>
    <row r="221" s="7" customFormat="1" ht="15" customHeight="1" x14ac:dyDescent="0.2"/>
    <row r="222" s="7" customFormat="1" ht="15" customHeight="1" x14ac:dyDescent="0.2"/>
    <row r="223" s="7" customFormat="1" ht="15" customHeight="1" x14ac:dyDescent="0.2"/>
    <row r="224" s="7" customFormat="1" ht="15" customHeight="1" x14ac:dyDescent="0.2"/>
    <row r="225" s="7" customFormat="1" ht="15" customHeight="1" x14ac:dyDescent="0.2"/>
    <row r="226" s="7" customFormat="1" ht="15" customHeight="1" x14ac:dyDescent="0.2"/>
    <row r="227" s="7" customFormat="1" ht="15" customHeight="1" x14ac:dyDescent="0.2"/>
    <row r="228" s="7" customFormat="1" ht="15" customHeight="1" x14ac:dyDescent="0.2"/>
    <row r="229" s="7" customFormat="1" ht="15" customHeight="1" x14ac:dyDescent="0.2"/>
    <row r="230" s="7" customFormat="1" ht="15" customHeight="1" x14ac:dyDescent="0.2"/>
    <row r="231" s="7" customFormat="1" ht="15" customHeight="1" x14ac:dyDescent="0.2"/>
    <row r="232" s="7" customFormat="1" ht="15" customHeight="1" x14ac:dyDescent="0.2"/>
    <row r="233" s="7" customFormat="1" ht="15" customHeight="1" x14ac:dyDescent="0.2"/>
    <row r="234" s="7" customFormat="1" ht="15" customHeight="1" x14ac:dyDescent="0.2"/>
    <row r="235" s="7" customFormat="1" ht="15" customHeight="1" x14ac:dyDescent="0.2"/>
    <row r="236" s="7" customFormat="1" ht="15" customHeight="1" x14ac:dyDescent="0.2"/>
    <row r="237" s="7" customFormat="1" ht="15" customHeight="1" x14ac:dyDescent="0.2"/>
    <row r="238" s="7" customFormat="1" ht="15" customHeight="1" x14ac:dyDescent="0.2"/>
    <row r="239" s="7" customFormat="1" ht="15" customHeight="1" x14ac:dyDescent="0.2"/>
    <row r="240" s="7" customFormat="1" ht="15" customHeight="1" x14ac:dyDescent="0.2"/>
    <row r="241" s="7" customFormat="1" ht="15" customHeight="1" x14ac:dyDescent="0.2"/>
    <row r="242" s="7" customFormat="1" ht="15" customHeight="1" x14ac:dyDescent="0.2"/>
    <row r="243" s="7" customFormat="1" ht="15" customHeight="1" x14ac:dyDescent="0.2"/>
    <row r="244" s="7" customFormat="1" ht="15" customHeight="1" x14ac:dyDescent="0.2"/>
    <row r="245" s="7" customFormat="1" ht="15" customHeight="1" x14ac:dyDescent="0.2"/>
    <row r="246" s="7" customFormat="1" ht="15" customHeight="1" x14ac:dyDescent="0.2"/>
    <row r="247" s="7" customFormat="1" ht="15" customHeight="1" x14ac:dyDescent="0.2"/>
    <row r="248" s="7" customFormat="1" ht="15" customHeight="1" x14ac:dyDescent="0.2"/>
    <row r="249" s="7" customFormat="1" ht="15" customHeight="1" x14ac:dyDescent="0.2"/>
    <row r="250" s="7" customFormat="1" ht="15" customHeight="1" x14ac:dyDescent="0.2"/>
    <row r="251" s="7" customFormat="1" ht="15" customHeight="1" x14ac:dyDescent="0.2"/>
    <row r="252" s="7" customFormat="1" ht="15" customHeight="1" x14ac:dyDescent="0.2"/>
    <row r="253" s="7" customFormat="1" ht="15" customHeight="1" x14ac:dyDescent="0.2"/>
    <row r="254" s="7" customFormat="1" ht="15" customHeight="1" x14ac:dyDescent="0.2"/>
    <row r="255" s="7" customFormat="1" ht="15" customHeight="1" x14ac:dyDescent="0.2"/>
    <row r="256" s="7" customFormat="1" ht="15" customHeight="1" x14ac:dyDescent="0.2"/>
    <row r="257" s="7" customFormat="1" ht="15" customHeight="1" x14ac:dyDescent="0.2"/>
    <row r="258" s="7" customFormat="1" ht="15" customHeight="1" x14ac:dyDescent="0.2"/>
    <row r="259" s="7" customFormat="1" ht="15" customHeight="1" x14ac:dyDescent="0.2"/>
    <row r="260" s="7" customFormat="1" ht="15" customHeight="1" x14ac:dyDescent="0.2"/>
    <row r="261" s="7" customFormat="1" ht="15" customHeight="1" x14ac:dyDescent="0.2"/>
    <row r="262" s="7" customFormat="1" ht="15" customHeight="1" x14ac:dyDescent="0.2"/>
    <row r="263" s="7" customFormat="1" ht="15" customHeight="1" x14ac:dyDescent="0.2"/>
    <row r="264" s="7" customFormat="1" ht="15" customHeight="1" x14ac:dyDescent="0.2"/>
    <row r="265" s="7" customFormat="1" ht="15" customHeight="1" x14ac:dyDescent="0.2"/>
    <row r="266" s="7" customFormat="1" ht="15" customHeight="1" x14ac:dyDescent="0.2"/>
    <row r="267" s="7" customFormat="1" ht="15" customHeight="1" x14ac:dyDescent="0.2"/>
    <row r="268" s="7" customFormat="1" ht="15" customHeight="1" x14ac:dyDescent="0.2"/>
    <row r="269" s="7" customFormat="1" ht="15" customHeight="1" x14ac:dyDescent="0.2"/>
    <row r="270" s="7" customFormat="1" ht="15" customHeight="1" x14ac:dyDescent="0.2"/>
    <row r="271" s="7" customFormat="1" ht="15" customHeight="1" x14ac:dyDescent="0.2"/>
    <row r="272" s="7" customFormat="1" ht="15" customHeight="1" x14ac:dyDescent="0.2"/>
    <row r="273" s="7" customFormat="1" ht="15" customHeight="1" x14ac:dyDescent="0.2"/>
    <row r="274" s="7" customFormat="1" ht="15" customHeight="1" x14ac:dyDescent="0.2"/>
    <row r="275" s="7" customFormat="1" ht="15" customHeight="1" x14ac:dyDescent="0.2"/>
    <row r="276" s="7" customFormat="1" ht="15" customHeight="1" x14ac:dyDescent="0.2"/>
    <row r="277" s="7" customFormat="1" ht="15" customHeight="1" x14ac:dyDescent="0.2"/>
    <row r="278" s="7" customFormat="1" ht="15" customHeight="1" x14ac:dyDescent="0.2"/>
    <row r="279" s="7" customFormat="1" ht="15" customHeight="1" x14ac:dyDescent="0.2"/>
    <row r="280" s="7" customFormat="1" ht="15" customHeight="1" x14ac:dyDescent="0.2"/>
    <row r="281" s="7" customFormat="1" ht="15" customHeight="1" x14ac:dyDescent="0.2"/>
    <row r="282" s="7" customFormat="1" ht="15" customHeight="1" x14ac:dyDescent="0.2"/>
    <row r="283" s="7" customFormat="1" ht="15" customHeight="1" x14ac:dyDescent="0.2"/>
    <row r="284" s="7" customFormat="1" ht="15" customHeight="1" x14ac:dyDescent="0.2"/>
    <row r="285" s="7" customFormat="1" ht="15" customHeight="1" x14ac:dyDescent="0.2"/>
    <row r="286" s="7" customFormat="1" ht="15" customHeight="1" x14ac:dyDescent="0.2"/>
    <row r="287" s="7" customFormat="1" ht="15" customHeight="1" x14ac:dyDescent="0.2"/>
    <row r="288" s="7" customFormat="1" ht="15" customHeight="1" x14ac:dyDescent="0.2"/>
    <row r="289" s="7" customFormat="1" ht="15" customHeight="1" x14ac:dyDescent="0.2"/>
    <row r="290" s="7" customFormat="1" ht="15" customHeight="1" x14ac:dyDescent="0.2"/>
    <row r="291" s="7" customFormat="1" ht="15" customHeight="1" x14ac:dyDescent="0.2"/>
    <row r="292" s="7" customFormat="1" ht="15" customHeight="1" x14ac:dyDescent="0.2"/>
    <row r="293" s="7" customFormat="1" ht="15" customHeight="1" x14ac:dyDescent="0.2"/>
    <row r="294" s="7" customFormat="1" ht="15" customHeight="1" x14ac:dyDescent="0.2"/>
    <row r="295" s="7" customFormat="1" ht="15" customHeight="1" x14ac:dyDescent="0.2"/>
    <row r="296" s="7" customFormat="1" ht="15" customHeight="1" x14ac:dyDescent="0.2"/>
    <row r="297" s="7" customFormat="1" ht="15" customHeight="1" x14ac:dyDescent="0.2"/>
    <row r="298" s="7" customFormat="1" ht="15" customHeight="1" x14ac:dyDescent="0.2"/>
    <row r="299" s="7" customFormat="1" ht="15" customHeight="1" x14ac:dyDescent="0.2"/>
    <row r="300" s="7" customFormat="1" ht="15" customHeight="1" x14ac:dyDescent="0.2"/>
    <row r="301" s="7" customFormat="1" ht="15" customHeight="1" x14ac:dyDescent="0.2"/>
    <row r="302" s="7" customFormat="1" ht="15" customHeight="1" x14ac:dyDescent="0.2"/>
    <row r="303" s="7" customFormat="1" ht="15" customHeight="1" x14ac:dyDescent="0.2"/>
    <row r="304" s="7" customFormat="1" ht="15" customHeight="1" x14ac:dyDescent="0.2"/>
    <row r="305" s="7" customFormat="1" ht="15" customHeight="1" x14ac:dyDescent="0.2"/>
    <row r="306" s="7" customFormat="1" ht="15" customHeight="1" x14ac:dyDescent="0.2"/>
    <row r="307" s="7" customFormat="1" ht="15" customHeight="1" x14ac:dyDescent="0.2"/>
    <row r="308" s="7" customFormat="1" ht="15" customHeight="1" x14ac:dyDescent="0.2"/>
    <row r="309" s="7" customFormat="1" ht="15" customHeight="1" x14ac:dyDescent="0.2"/>
    <row r="310" s="7" customFormat="1" ht="15" customHeight="1" x14ac:dyDescent="0.2"/>
    <row r="311" s="7" customFormat="1" ht="15" customHeight="1" x14ac:dyDescent="0.2"/>
    <row r="312" s="7" customFormat="1" ht="15" customHeight="1" x14ac:dyDescent="0.2"/>
    <row r="313" s="7" customFormat="1" ht="15" customHeight="1" x14ac:dyDescent="0.2"/>
    <row r="314" s="7" customFormat="1" ht="15" customHeight="1" x14ac:dyDescent="0.2"/>
    <row r="315" s="7" customFormat="1" ht="15" customHeight="1" x14ac:dyDescent="0.2"/>
    <row r="316" s="7" customFormat="1" ht="15" customHeight="1" x14ac:dyDescent="0.2"/>
    <row r="317" s="7" customFormat="1" ht="15" customHeight="1" x14ac:dyDescent="0.2"/>
    <row r="318" s="7" customFormat="1" ht="15" customHeight="1" x14ac:dyDescent="0.2"/>
    <row r="319" s="7" customFormat="1" ht="15" customHeight="1" x14ac:dyDescent="0.2"/>
    <row r="320" s="7" customFormat="1" ht="15" customHeight="1" x14ac:dyDescent="0.2"/>
    <row r="321" s="7" customFormat="1" ht="15" customHeight="1" x14ac:dyDescent="0.2"/>
    <row r="322" s="7" customFormat="1" ht="15" customHeight="1" x14ac:dyDescent="0.2"/>
    <row r="323" s="7" customFormat="1" ht="15" customHeight="1" x14ac:dyDescent="0.2"/>
    <row r="324" s="7" customFormat="1" ht="15" customHeight="1" x14ac:dyDescent="0.2"/>
    <row r="325" s="7" customFormat="1" ht="15" customHeight="1" x14ac:dyDescent="0.2"/>
    <row r="326" s="7" customFormat="1" ht="15" customHeight="1" x14ac:dyDescent="0.2"/>
    <row r="327" s="7" customFormat="1" ht="15" customHeight="1" x14ac:dyDescent="0.2"/>
    <row r="328" s="7" customFormat="1" ht="15" customHeight="1" x14ac:dyDescent="0.2"/>
    <row r="329" s="7" customFormat="1" ht="15" customHeight="1" x14ac:dyDescent="0.2"/>
    <row r="330" s="7" customFormat="1" ht="15" customHeight="1" x14ac:dyDescent="0.2"/>
    <row r="331" s="7" customFormat="1" ht="15" customHeight="1" x14ac:dyDescent="0.2"/>
    <row r="332" s="7" customFormat="1" ht="15" customHeight="1" x14ac:dyDescent="0.2"/>
    <row r="333" s="7" customFormat="1" ht="15" customHeight="1" x14ac:dyDescent="0.2"/>
    <row r="334" s="7" customFormat="1" ht="15" customHeight="1" x14ac:dyDescent="0.2"/>
    <row r="335" s="7" customFormat="1" ht="15" customHeight="1" x14ac:dyDescent="0.2"/>
    <row r="336" s="7" customFormat="1" ht="15" customHeight="1" x14ac:dyDescent="0.2"/>
    <row r="337" s="7" customFormat="1" ht="15" customHeight="1" x14ac:dyDescent="0.2"/>
    <row r="338" s="7" customFormat="1" ht="15" customHeight="1" x14ac:dyDescent="0.2"/>
    <row r="339" s="7" customFormat="1" ht="15" customHeight="1" x14ac:dyDescent="0.2"/>
    <row r="340" s="7" customFormat="1" ht="15" customHeight="1" x14ac:dyDescent="0.2"/>
    <row r="341" s="7" customFormat="1" ht="15" customHeight="1" x14ac:dyDescent="0.2"/>
    <row r="342" s="7" customFormat="1" ht="15" customHeight="1" x14ac:dyDescent="0.2"/>
    <row r="343" s="7" customFormat="1" ht="15" customHeight="1" x14ac:dyDescent="0.2"/>
    <row r="344" s="7" customFormat="1" ht="15" customHeight="1" x14ac:dyDescent="0.2"/>
    <row r="345" s="7" customFormat="1" ht="15" customHeight="1" x14ac:dyDescent="0.2"/>
    <row r="346" s="7" customFormat="1" ht="15" customHeight="1" x14ac:dyDescent="0.2"/>
    <row r="347" s="7" customFormat="1" ht="15" customHeight="1" x14ac:dyDescent="0.2"/>
    <row r="348" s="7" customFormat="1" ht="15" customHeight="1" x14ac:dyDescent="0.2"/>
    <row r="349" s="7" customFormat="1" ht="15" customHeight="1" x14ac:dyDescent="0.2"/>
    <row r="350" s="7" customFormat="1" ht="15" customHeight="1" x14ac:dyDescent="0.2"/>
    <row r="351" s="7" customFormat="1" ht="15" customHeight="1" x14ac:dyDescent="0.2"/>
    <row r="352" s="7" customFormat="1" ht="15" customHeight="1" x14ac:dyDescent="0.2"/>
    <row r="353" s="7" customFormat="1" ht="15" customHeight="1" x14ac:dyDescent="0.2"/>
    <row r="354" s="7" customFormat="1" ht="15" customHeight="1" x14ac:dyDescent="0.2"/>
    <row r="355" s="7" customFormat="1" ht="15" customHeight="1" x14ac:dyDescent="0.2"/>
    <row r="356" s="7" customFormat="1" ht="15" customHeight="1" x14ac:dyDescent="0.2"/>
    <row r="357" s="7" customFormat="1" ht="15" customHeight="1" x14ac:dyDescent="0.2"/>
    <row r="358" s="7" customFormat="1" ht="15" customHeight="1" x14ac:dyDescent="0.2"/>
    <row r="359" s="7" customFormat="1" ht="15" customHeight="1" x14ac:dyDescent="0.2"/>
    <row r="360" s="7" customFormat="1" ht="15" customHeight="1" x14ac:dyDescent="0.2"/>
    <row r="361" s="7" customFormat="1" ht="15" customHeight="1" x14ac:dyDescent="0.2"/>
    <row r="362" s="7" customFormat="1" ht="15" customHeight="1" x14ac:dyDescent="0.2"/>
    <row r="363" s="7" customFormat="1" ht="15" customHeight="1" x14ac:dyDescent="0.2"/>
    <row r="364" s="7" customFormat="1" ht="15" customHeight="1" x14ac:dyDescent="0.2"/>
    <row r="365" s="7" customFormat="1" ht="15" customHeight="1" x14ac:dyDescent="0.2"/>
    <row r="366" s="7" customFormat="1" ht="15" customHeight="1" x14ac:dyDescent="0.2"/>
    <row r="367" s="7" customFormat="1" ht="15" customHeight="1" x14ac:dyDescent="0.2"/>
    <row r="368" s="7" customFormat="1" ht="15" customHeight="1" x14ac:dyDescent="0.2"/>
    <row r="369" s="7" customFormat="1" ht="15" customHeight="1" x14ac:dyDescent="0.2"/>
    <row r="370" s="7" customFormat="1" ht="15" customHeight="1" x14ac:dyDescent="0.2"/>
    <row r="371" s="7" customFormat="1" ht="15" customHeight="1" x14ac:dyDescent="0.2"/>
    <row r="372" s="7" customFormat="1" ht="15" customHeight="1" x14ac:dyDescent="0.2"/>
    <row r="373" s="7" customFormat="1" ht="15" customHeight="1" x14ac:dyDescent="0.2"/>
    <row r="374" s="7" customFormat="1" ht="15" customHeight="1" x14ac:dyDescent="0.2"/>
    <row r="375" s="7" customFormat="1" ht="15" customHeight="1" x14ac:dyDescent="0.2"/>
    <row r="376" s="7" customFormat="1" ht="15" customHeight="1" x14ac:dyDescent="0.2"/>
    <row r="377" s="7" customFormat="1" ht="15" customHeight="1" x14ac:dyDescent="0.2"/>
    <row r="378" s="7" customFormat="1" ht="15" customHeight="1" x14ac:dyDescent="0.2"/>
    <row r="379" s="7" customFormat="1" ht="15" customHeight="1" x14ac:dyDescent="0.2"/>
    <row r="380" s="7" customFormat="1" ht="15" customHeight="1" x14ac:dyDescent="0.2"/>
    <row r="381" s="7" customFormat="1" ht="15" customHeight="1" x14ac:dyDescent="0.2"/>
    <row r="382" s="7" customFormat="1" ht="15" customHeight="1" x14ac:dyDescent="0.2"/>
    <row r="383" s="7" customFormat="1" ht="15" customHeight="1" x14ac:dyDescent="0.2"/>
    <row r="384" s="7" customFormat="1" ht="15" customHeight="1" x14ac:dyDescent="0.2"/>
    <row r="385" s="7" customFormat="1" ht="15" customHeight="1" x14ac:dyDescent="0.2"/>
    <row r="386" s="7" customFormat="1" ht="15" customHeight="1" x14ac:dyDescent="0.2"/>
    <row r="387" s="7" customFormat="1" ht="15" customHeight="1" x14ac:dyDescent="0.2"/>
    <row r="388" s="7" customFormat="1" ht="15" customHeight="1" x14ac:dyDescent="0.2"/>
    <row r="389" s="7" customFormat="1" ht="15" customHeight="1" x14ac:dyDescent="0.2"/>
    <row r="390" s="7" customFormat="1" ht="15" customHeight="1" x14ac:dyDescent="0.2"/>
    <row r="391" s="7" customFormat="1" ht="15" customHeight="1" x14ac:dyDescent="0.2"/>
    <row r="392" s="7" customFormat="1" ht="15" customHeight="1" x14ac:dyDescent="0.2"/>
    <row r="393" s="7" customFormat="1" ht="15" customHeight="1" x14ac:dyDescent="0.2"/>
    <row r="394" s="7" customFormat="1" ht="15" customHeight="1" x14ac:dyDescent="0.2"/>
    <row r="395" s="7" customFormat="1" ht="15" customHeight="1" x14ac:dyDescent="0.2"/>
    <row r="396" s="7" customFormat="1" ht="15" customHeight="1" x14ac:dyDescent="0.2"/>
    <row r="397" s="7" customFormat="1" ht="15" customHeight="1" x14ac:dyDescent="0.2"/>
    <row r="398" s="7" customFormat="1" ht="15" customHeight="1" x14ac:dyDescent="0.2"/>
    <row r="399" s="7" customFormat="1" ht="15" customHeight="1" x14ac:dyDescent="0.2"/>
    <row r="400" s="7" customFormat="1" ht="15" customHeight="1" x14ac:dyDescent="0.2"/>
    <row r="401" s="7" customFormat="1" ht="15" customHeight="1" x14ac:dyDescent="0.2"/>
    <row r="402" s="7" customFormat="1" ht="15" customHeight="1" x14ac:dyDescent="0.2"/>
    <row r="403" s="7" customFormat="1" ht="15" customHeight="1" x14ac:dyDescent="0.2"/>
    <row r="404" s="7" customFormat="1" ht="15" customHeight="1" x14ac:dyDescent="0.2"/>
    <row r="405" s="7" customFormat="1" ht="15" customHeight="1" x14ac:dyDescent="0.2"/>
    <row r="406" s="7" customFormat="1" ht="15" customHeight="1" x14ac:dyDescent="0.2"/>
    <row r="407" s="7" customFormat="1" ht="15" customHeight="1" x14ac:dyDescent="0.2"/>
    <row r="408" s="7" customFormat="1" ht="15" customHeight="1" x14ac:dyDescent="0.2"/>
    <row r="409" s="7" customFormat="1" ht="15" customHeight="1" x14ac:dyDescent="0.2"/>
    <row r="410" s="7" customFormat="1" ht="15" customHeight="1" x14ac:dyDescent="0.2"/>
    <row r="411" s="7" customFormat="1" ht="15" customHeight="1" x14ac:dyDescent="0.2"/>
    <row r="412" s="7" customFormat="1" ht="15" customHeight="1" x14ac:dyDescent="0.2"/>
    <row r="413" s="7" customFormat="1" ht="15" customHeight="1" x14ac:dyDescent="0.2"/>
    <row r="414" s="7" customFormat="1" ht="15" customHeight="1" x14ac:dyDescent="0.2"/>
    <row r="415" s="7" customFormat="1" ht="15" customHeight="1" x14ac:dyDescent="0.2"/>
    <row r="416" s="7" customFormat="1" ht="15" customHeight="1" x14ac:dyDescent="0.2"/>
    <row r="417" s="7" customFormat="1" ht="15" customHeight="1" x14ac:dyDescent="0.2"/>
    <row r="418" s="7" customFormat="1" ht="15" customHeight="1" x14ac:dyDescent="0.2"/>
    <row r="419" s="7" customFormat="1" ht="15" customHeight="1" x14ac:dyDescent="0.2"/>
    <row r="420" s="7" customFormat="1" ht="15" customHeight="1" x14ac:dyDescent="0.2"/>
    <row r="421" s="7" customFormat="1" ht="15" customHeight="1" x14ac:dyDescent="0.2"/>
    <row r="422" s="7" customFormat="1" ht="15" customHeight="1" x14ac:dyDescent="0.2"/>
    <row r="423" s="7" customFormat="1" ht="15" customHeight="1" x14ac:dyDescent="0.2"/>
    <row r="424" s="7" customFormat="1" ht="15" customHeight="1" x14ac:dyDescent="0.2"/>
    <row r="425" s="7" customFormat="1" ht="15" customHeight="1" x14ac:dyDescent="0.2"/>
    <row r="426" s="7" customFormat="1" ht="15" customHeight="1" x14ac:dyDescent="0.2"/>
    <row r="427" s="7" customFormat="1" ht="15" customHeight="1" x14ac:dyDescent="0.2"/>
    <row r="428" s="7" customFormat="1" ht="15" customHeight="1" x14ac:dyDescent="0.2"/>
    <row r="429" s="7" customFormat="1" ht="15" customHeight="1" x14ac:dyDescent="0.2"/>
    <row r="430" s="7" customFormat="1" ht="15" customHeight="1" x14ac:dyDescent="0.2"/>
    <row r="431" s="7" customFormat="1" ht="15" customHeight="1" x14ac:dyDescent="0.2"/>
    <row r="432" s="7" customFormat="1" ht="15" customHeight="1" x14ac:dyDescent="0.2"/>
    <row r="433" s="7" customFormat="1" ht="15" customHeight="1" x14ac:dyDescent="0.2"/>
    <row r="434" s="7" customFormat="1" ht="15" customHeight="1" x14ac:dyDescent="0.2"/>
    <row r="435" s="7" customFormat="1" ht="15" customHeight="1" x14ac:dyDescent="0.2"/>
    <row r="436" s="7" customFormat="1" ht="15" customHeight="1" x14ac:dyDescent="0.2"/>
    <row r="437" s="7" customFormat="1" ht="15" customHeight="1" x14ac:dyDescent="0.2"/>
    <row r="438" s="7" customFormat="1" ht="15" customHeight="1" x14ac:dyDescent="0.2"/>
    <row r="439" s="7" customFormat="1" ht="15" customHeight="1" x14ac:dyDescent="0.2"/>
    <row r="440" s="7" customFormat="1" ht="15" customHeight="1" x14ac:dyDescent="0.2"/>
    <row r="441" s="7" customFormat="1" ht="15" customHeight="1" x14ac:dyDescent="0.2"/>
    <row r="442" s="7" customFormat="1" ht="15" customHeight="1" x14ac:dyDescent="0.2"/>
    <row r="443" s="7" customFormat="1" ht="15" customHeight="1" x14ac:dyDescent="0.2"/>
    <row r="444" s="7" customFormat="1" ht="15" customHeight="1" x14ac:dyDescent="0.2"/>
    <row r="445" s="7" customFormat="1" ht="15" customHeight="1" x14ac:dyDescent="0.2"/>
    <row r="446" s="7" customFormat="1" ht="15" customHeight="1" x14ac:dyDescent="0.2"/>
    <row r="447" s="7" customFormat="1" ht="15" customHeight="1" x14ac:dyDescent="0.2"/>
    <row r="448" s="7" customFormat="1" ht="15" customHeight="1" x14ac:dyDescent="0.2"/>
    <row r="449" s="7" customFormat="1" ht="15" customHeight="1" x14ac:dyDescent="0.2"/>
    <row r="450" s="7" customFormat="1" ht="15" customHeight="1" x14ac:dyDescent="0.2"/>
    <row r="451" s="7" customFormat="1" ht="15" customHeight="1" x14ac:dyDescent="0.2"/>
    <row r="452" s="7" customFormat="1" ht="15" customHeight="1" x14ac:dyDescent="0.2"/>
    <row r="453" s="7" customFormat="1" ht="15" customHeight="1" x14ac:dyDescent="0.2"/>
    <row r="454" s="7" customFormat="1" ht="15" customHeight="1" x14ac:dyDescent="0.2"/>
    <row r="455" s="7" customFormat="1" ht="15" customHeight="1" x14ac:dyDescent="0.2"/>
    <row r="456" s="7" customFormat="1" ht="15" customHeight="1" x14ac:dyDescent="0.2"/>
    <row r="457" s="7" customFormat="1" ht="15" customHeight="1" x14ac:dyDescent="0.2"/>
    <row r="458" s="7" customFormat="1" ht="15" customHeight="1" x14ac:dyDescent="0.2"/>
    <row r="459" s="7" customFormat="1" ht="15" customHeight="1" x14ac:dyDescent="0.2"/>
    <row r="460" s="7" customFormat="1" ht="15" customHeight="1" x14ac:dyDescent="0.2"/>
    <row r="461" s="7" customFormat="1" ht="15" customHeight="1" x14ac:dyDescent="0.2"/>
    <row r="462" s="7" customFormat="1" ht="15" customHeight="1" x14ac:dyDescent="0.2"/>
    <row r="463" s="7" customFormat="1" ht="15" customHeight="1" x14ac:dyDescent="0.2"/>
    <row r="464" s="7" customFormat="1" ht="15" customHeight="1" x14ac:dyDescent="0.2"/>
    <row r="465" s="7" customFormat="1" ht="15" customHeight="1" x14ac:dyDescent="0.2"/>
    <row r="466" s="7" customFormat="1" ht="15" customHeight="1" x14ac:dyDescent="0.2"/>
    <row r="467" s="7" customFormat="1" ht="15" customHeight="1" x14ac:dyDescent="0.2"/>
    <row r="468" s="7" customFormat="1" ht="15" customHeight="1" x14ac:dyDescent="0.2"/>
    <row r="469" s="7" customFormat="1" ht="15" customHeight="1" x14ac:dyDescent="0.2"/>
    <row r="470" s="7" customFormat="1" ht="15" customHeight="1" x14ac:dyDescent="0.2"/>
    <row r="471" s="7" customFormat="1" ht="15" customHeight="1" x14ac:dyDescent="0.2"/>
    <row r="472" s="7" customFormat="1" ht="15" customHeight="1" x14ac:dyDescent="0.2"/>
    <row r="473" s="7" customFormat="1" ht="15" customHeight="1" x14ac:dyDescent="0.2"/>
    <row r="474" s="7" customFormat="1" ht="15" customHeight="1" x14ac:dyDescent="0.2"/>
    <row r="475" s="7" customFormat="1" ht="15" customHeight="1" x14ac:dyDescent="0.2"/>
    <row r="476" s="7" customFormat="1" ht="15" customHeight="1" x14ac:dyDescent="0.2"/>
    <row r="477" s="7" customFormat="1" ht="15" customHeight="1" x14ac:dyDescent="0.2"/>
    <row r="478" s="7" customFormat="1" ht="15" customHeight="1" x14ac:dyDescent="0.2"/>
    <row r="479" s="7" customFormat="1" ht="15" customHeight="1" x14ac:dyDescent="0.2"/>
    <row r="480" s="7" customFormat="1" ht="15" customHeight="1" x14ac:dyDescent="0.2"/>
    <row r="481" s="7" customFormat="1" ht="15" customHeight="1" x14ac:dyDescent="0.2"/>
    <row r="482" s="7" customFormat="1" ht="15" customHeight="1" x14ac:dyDescent="0.2"/>
    <row r="483" s="7" customFormat="1" ht="15" customHeight="1" x14ac:dyDescent="0.2"/>
    <row r="484" s="7" customFormat="1" ht="15" customHeight="1" x14ac:dyDescent="0.2"/>
    <row r="485" s="7" customFormat="1" ht="15" customHeight="1" x14ac:dyDescent="0.2"/>
    <row r="486" s="7" customFormat="1" ht="15" customHeight="1" x14ac:dyDescent="0.2"/>
    <row r="487" s="7" customFormat="1" ht="15" customHeight="1" x14ac:dyDescent="0.2"/>
    <row r="488" s="7" customFormat="1" ht="15" customHeight="1" x14ac:dyDescent="0.2"/>
    <row r="489" s="7" customFormat="1" ht="15" customHeight="1" x14ac:dyDescent="0.2"/>
    <row r="490" s="7" customFormat="1" ht="15" customHeight="1" x14ac:dyDescent="0.2"/>
    <row r="491" s="7" customFormat="1" ht="15" customHeight="1" x14ac:dyDescent="0.2"/>
    <row r="492" s="7" customFormat="1" ht="15" customHeight="1" x14ac:dyDescent="0.2"/>
    <row r="493" s="7" customFormat="1" ht="15" customHeight="1" x14ac:dyDescent="0.2"/>
    <row r="494" s="7" customFormat="1" ht="15" customHeight="1" x14ac:dyDescent="0.2"/>
    <row r="495" s="7" customFormat="1" ht="15" customHeight="1" x14ac:dyDescent="0.2"/>
    <row r="496" s="7" customFormat="1" ht="15" customHeight="1" x14ac:dyDescent="0.2"/>
    <row r="497" s="7" customFormat="1" ht="15" customHeight="1" x14ac:dyDescent="0.2"/>
    <row r="498" s="7" customFormat="1" ht="15" customHeight="1" x14ac:dyDescent="0.2"/>
    <row r="499" s="7" customFormat="1" ht="15" customHeight="1" x14ac:dyDescent="0.2"/>
    <row r="500" s="7" customFormat="1" ht="15" customHeight="1" x14ac:dyDescent="0.2"/>
    <row r="501" s="7" customFormat="1" ht="15" customHeight="1" x14ac:dyDescent="0.2"/>
    <row r="502" s="7" customFormat="1" ht="15" customHeight="1" x14ac:dyDescent="0.2"/>
    <row r="503" s="7" customFormat="1" ht="15" customHeight="1" x14ac:dyDescent="0.2"/>
    <row r="504" s="7" customFormat="1" ht="15" customHeight="1" x14ac:dyDescent="0.2"/>
    <row r="505" s="7" customFormat="1" ht="15" customHeight="1" x14ac:dyDescent="0.2"/>
    <row r="506" s="7" customFormat="1" ht="15" customHeight="1" x14ac:dyDescent="0.2"/>
    <row r="507" s="7" customFormat="1" ht="15" customHeight="1" x14ac:dyDescent="0.2"/>
    <row r="508" s="7" customFormat="1" ht="15" customHeight="1" x14ac:dyDescent="0.2"/>
    <row r="509" s="7" customFormat="1" ht="15" customHeight="1" x14ac:dyDescent="0.2"/>
    <row r="510" s="7" customFormat="1" ht="15" customHeight="1" x14ac:dyDescent="0.2"/>
    <row r="511" s="7" customFormat="1" ht="15" customHeight="1" x14ac:dyDescent="0.2"/>
    <row r="512" s="7" customFormat="1" ht="15" customHeight="1" x14ac:dyDescent="0.2"/>
    <row r="513" s="7" customFormat="1" ht="15" customHeight="1" x14ac:dyDescent="0.2"/>
    <row r="514" s="7" customFormat="1" ht="15" customHeight="1" x14ac:dyDescent="0.2"/>
    <row r="515" s="7" customFormat="1" ht="15" customHeight="1" x14ac:dyDescent="0.2"/>
    <row r="516" s="7" customFormat="1" ht="15" customHeight="1" x14ac:dyDescent="0.2"/>
    <row r="517" s="7" customFormat="1" ht="15" customHeight="1" x14ac:dyDescent="0.2"/>
    <row r="518" s="7" customFormat="1" ht="15" customHeight="1" x14ac:dyDescent="0.2"/>
    <row r="519" s="7" customFormat="1" ht="15" customHeight="1" x14ac:dyDescent="0.2"/>
    <row r="520" s="7" customFormat="1" ht="15" customHeight="1" x14ac:dyDescent="0.2"/>
    <row r="521" s="7" customFormat="1" ht="15" customHeight="1" x14ac:dyDescent="0.2"/>
    <row r="522" s="7" customFormat="1" ht="15" customHeight="1" x14ac:dyDescent="0.2"/>
    <row r="523" s="7" customFormat="1" ht="15" customHeight="1" x14ac:dyDescent="0.2"/>
    <row r="524" s="7" customFormat="1" ht="15" customHeight="1" x14ac:dyDescent="0.2"/>
    <row r="525" s="7" customFormat="1" ht="15" customHeight="1" x14ac:dyDescent="0.2"/>
    <row r="526" s="7" customFormat="1" ht="15" customHeight="1" x14ac:dyDescent="0.2"/>
    <row r="527" s="7" customFormat="1" ht="15" customHeight="1" x14ac:dyDescent="0.2"/>
    <row r="528" s="7" customFormat="1" ht="15" customHeight="1" x14ac:dyDescent="0.2"/>
    <row r="529" s="7" customFormat="1" ht="15" customHeight="1" x14ac:dyDescent="0.2"/>
    <row r="530" s="7" customFormat="1" ht="15" customHeight="1" x14ac:dyDescent="0.2"/>
    <row r="531" s="7" customFormat="1" ht="15" customHeight="1" x14ac:dyDescent="0.2"/>
    <row r="532" s="7" customFormat="1" ht="15" customHeight="1" x14ac:dyDescent="0.2"/>
    <row r="533" s="7" customFormat="1" ht="15" customHeight="1" x14ac:dyDescent="0.2"/>
    <row r="534" s="7" customFormat="1" ht="15" customHeight="1" x14ac:dyDescent="0.2"/>
    <row r="535" s="7" customFormat="1" ht="15" customHeight="1" x14ac:dyDescent="0.2"/>
    <row r="536" s="7" customFormat="1" ht="15" customHeight="1" x14ac:dyDescent="0.2"/>
    <row r="537" s="7" customFormat="1" ht="15" customHeight="1" x14ac:dyDescent="0.2"/>
    <row r="538" s="7" customFormat="1" ht="15" customHeight="1" x14ac:dyDescent="0.2"/>
    <row r="539" s="7" customFormat="1" ht="15" customHeight="1" x14ac:dyDescent="0.2"/>
    <row r="540" s="7" customFormat="1" ht="15" customHeight="1" x14ac:dyDescent="0.2"/>
    <row r="541" s="7" customFormat="1" ht="15" customHeight="1" x14ac:dyDescent="0.2"/>
    <row r="542" s="7" customFormat="1" ht="15" customHeight="1" x14ac:dyDescent="0.2"/>
    <row r="543" s="7" customFormat="1" ht="15" customHeight="1" x14ac:dyDescent="0.2"/>
    <row r="544" s="7" customFormat="1" ht="15" customHeight="1" x14ac:dyDescent="0.2"/>
    <row r="545" s="7" customFormat="1" ht="15" customHeight="1" x14ac:dyDescent="0.2"/>
    <row r="546" s="7" customFormat="1" ht="15" customHeight="1" x14ac:dyDescent="0.2"/>
    <row r="547" s="7" customFormat="1" ht="15" customHeight="1" x14ac:dyDescent="0.2"/>
    <row r="548" s="7" customFormat="1" ht="15" customHeight="1" x14ac:dyDescent="0.2"/>
    <row r="549" s="7" customFormat="1" ht="15" customHeight="1" x14ac:dyDescent="0.2"/>
    <row r="550" s="7" customFormat="1" ht="15" customHeight="1" x14ac:dyDescent="0.2"/>
    <row r="551" s="7" customFormat="1" ht="15" customHeight="1" x14ac:dyDescent="0.2"/>
    <row r="552" s="7" customFormat="1" ht="15" customHeight="1" x14ac:dyDescent="0.2"/>
    <row r="553" s="7" customFormat="1" ht="15" customHeight="1" x14ac:dyDescent="0.2"/>
    <row r="554" s="7" customFormat="1" ht="15" customHeight="1" x14ac:dyDescent="0.2"/>
    <row r="555" s="7" customFormat="1" ht="15" customHeight="1" x14ac:dyDescent="0.2"/>
    <row r="556" s="7" customFormat="1" ht="15" customHeight="1" x14ac:dyDescent="0.2"/>
    <row r="557" s="7" customFormat="1" ht="15" customHeight="1" x14ac:dyDescent="0.2"/>
    <row r="558" s="7" customFormat="1" ht="15" customHeight="1" x14ac:dyDescent="0.2"/>
    <row r="559" s="7" customFormat="1" ht="15" customHeight="1" x14ac:dyDescent="0.2"/>
    <row r="560" s="7" customFormat="1" ht="15" customHeight="1" x14ac:dyDescent="0.2"/>
    <row r="561" s="7" customFormat="1" ht="15" customHeight="1" x14ac:dyDescent="0.2"/>
    <row r="562" s="7" customFormat="1" ht="15" customHeight="1" x14ac:dyDescent="0.2"/>
    <row r="563" s="7" customFormat="1" ht="15" customHeight="1" x14ac:dyDescent="0.2"/>
    <row r="564" s="7" customFormat="1" ht="15" customHeight="1" x14ac:dyDescent="0.2"/>
    <row r="565" s="7" customFormat="1" ht="15" customHeight="1" x14ac:dyDescent="0.2"/>
    <row r="566" s="7" customFormat="1" ht="15" customHeight="1" x14ac:dyDescent="0.2"/>
    <row r="567" s="7" customFormat="1" ht="15" customHeight="1" x14ac:dyDescent="0.2"/>
    <row r="568" s="7" customFormat="1" ht="15" customHeight="1" x14ac:dyDescent="0.2"/>
    <row r="569" s="7" customFormat="1" ht="15" customHeight="1" x14ac:dyDescent="0.2"/>
    <row r="570" s="7" customFormat="1" ht="15" customHeight="1" x14ac:dyDescent="0.2"/>
    <row r="571" s="7" customFormat="1" ht="15" customHeight="1" x14ac:dyDescent="0.2"/>
    <row r="572" s="7" customFormat="1" ht="15" customHeight="1" x14ac:dyDescent="0.2"/>
    <row r="573" s="7" customFormat="1" ht="15" customHeight="1" x14ac:dyDescent="0.2"/>
    <row r="574" s="7" customFormat="1" ht="15" customHeight="1" x14ac:dyDescent="0.2"/>
    <row r="575" s="7" customFormat="1" ht="15" customHeight="1" x14ac:dyDescent="0.2"/>
    <row r="576" s="7" customFormat="1" ht="15" customHeight="1" x14ac:dyDescent="0.2"/>
    <row r="577" s="7" customFormat="1" ht="15" customHeight="1" x14ac:dyDescent="0.2"/>
    <row r="578" s="7" customFormat="1" ht="15" customHeight="1" x14ac:dyDescent="0.2"/>
    <row r="579" s="7" customFormat="1" ht="15" customHeight="1" x14ac:dyDescent="0.2"/>
    <row r="580" s="7" customFormat="1" ht="15" customHeight="1" x14ac:dyDescent="0.2"/>
    <row r="581" s="7" customFormat="1" ht="15" customHeight="1" x14ac:dyDescent="0.2"/>
    <row r="582" s="7" customFormat="1" ht="15" customHeight="1" x14ac:dyDescent="0.2"/>
    <row r="583" s="7" customFormat="1" ht="15" customHeight="1" x14ac:dyDescent="0.2"/>
    <row r="584" s="7" customFormat="1" ht="15" customHeight="1" x14ac:dyDescent="0.2"/>
    <row r="585" s="7" customFormat="1" ht="15" customHeight="1" x14ac:dyDescent="0.2"/>
    <row r="586" s="7" customFormat="1" ht="15" customHeight="1" x14ac:dyDescent="0.2"/>
    <row r="587" s="7" customFormat="1" ht="15" customHeight="1" x14ac:dyDescent="0.2"/>
    <row r="588" s="7" customFormat="1" ht="15" customHeight="1" x14ac:dyDescent="0.2"/>
    <row r="589" s="7" customFormat="1" ht="15" customHeight="1" x14ac:dyDescent="0.2"/>
    <row r="590" s="7" customFormat="1" ht="15" customHeight="1" x14ac:dyDescent="0.2"/>
    <row r="591" s="7" customFormat="1" ht="15" customHeight="1" x14ac:dyDescent="0.2"/>
    <row r="592" s="7" customFormat="1" ht="15" customHeight="1" x14ac:dyDescent="0.2"/>
    <row r="593" s="7" customFormat="1" ht="15" customHeight="1" x14ac:dyDescent="0.2"/>
    <row r="594" s="7" customFormat="1" ht="15" customHeight="1" x14ac:dyDescent="0.2"/>
    <row r="595" s="7" customFormat="1" ht="15" customHeight="1" x14ac:dyDescent="0.2"/>
    <row r="596" s="7" customFormat="1" ht="15" customHeight="1" x14ac:dyDescent="0.2"/>
    <row r="597" s="7" customFormat="1" ht="15" customHeight="1" x14ac:dyDescent="0.2"/>
    <row r="598" s="7" customFormat="1" ht="15" customHeight="1" x14ac:dyDescent="0.2"/>
    <row r="599" s="7" customFormat="1" ht="15" customHeight="1" x14ac:dyDescent="0.2"/>
    <row r="600" s="7" customFormat="1" ht="15" customHeight="1" x14ac:dyDescent="0.2"/>
    <row r="601" s="7" customFormat="1" ht="15" customHeight="1" x14ac:dyDescent="0.2"/>
    <row r="602" s="7" customFormat="1" ht="15" customHeight="1" x14ac:dyDescent="0.2"/>
    <row r="603" s="7" customFormat="1" ht="15" customHeight="1" x14ac:dyDescent="0.2"/>
    <row r="604" s="7" customFormat="1" ht="15" customHeight="1" x14ac:dyDescent="0.2"/>
    <row r="605" s="7" customFormat="1" ht="15" customHeight="1" x14ac:dyDescent="0.2"/>
    <row r="606" s="7" customFormat="1" ht="15" customHeight="1" x14ac:dyDescent="0.2"/>
    <row r="607" s="7" customFormat="1" ht="15" customHeight="1" x14ac:dyDescent="0.2"/>
    <row r="608" s="7" customFormat="1" ht="15" customHeight="1" x14ac:dyDescent="0.2"/>
    <row r="609" s="7" customFormat="1" ht="15" customHeight="1" x14ac:dyDescent="0.2"/>
    <row r="610" s="7" customFormat="1" ht="15" customHeight="1" x14ac:dyDescent="0.2"/>
    <row r="611" s="7" customFormat="1" ht="15" customHeight="1" x14ac:dyDescent="0.2"/>
    <row r="612" s="7" customFormat="1" ht="15" customHeight="1" x14ac:dyDescent="0.2"/>
    <row r="613" s="7" customFormat="1" ht="15" customHeight="1" x14ac:dyDescent="0.2"/>
    <row r="614" s="7" customFormat="1" ht="15" customHeight="1" x14ac:dyDescent="0.2"/>
    <row r="615" s="7" customFormat="1" ht="15" customHeight="1" x14ac:dyDescent="0.2"/>
    <row r="616" s="7" customFormat="1" ht="15" customHeight="1" x14ac:dyDescent="0.2"/>
    <row r="617" s="7" customFormat="1" ht="15" customHeight="1" x14ac:dyDescent="0.2"/>
    <row r="618" s="7" customFormat="1" ht="15" customHeight="1" x14ac:dyDescent="0.2"/>
    <row r="619" s="7" customFormat="1" ht="15" customHeight="1" x14ac:dyDescent="0.2"/>
    <row r="620" s="7" customFormat="1" ht="15" customHeight="1" x14ac:dyDescent="0.2"/>
    <row r="621" s="7" customFormat="1" ht="15" customHeight="1" x14ac:dyDescent="0.2"/>
    <row r="622" s="7" customFormat="1" ht="15" customHeight="1" x14ac:dyDescent="0.2"/>
    <row r="623" s="7" customFormat="1" ht="15" customHeight="1" x14ac:dyDescent="0.2"/>
    <row r="624" s="7" customFormat="1" ht="15" customHeight="1" x14ac:dyDescent="0.2"/>
    <row r="625" s="7" customFormat="1" ht="15" customHeight="1" x14ac:dyDescent="0.2"/>
    <row r="626" s="7" customFormat="1" ht="15" customHeight="1" x14ac:dyDescent="0.2"/>
    <row r="627" s="7" customFormat="1" ht="15" customHeight="1" x14ac:dyDescent="0.2"/>
    <row r="628" s="7" customFormat="1" ht="15" customHeight="1" x14ac:dyDescent="0.2"/>
    <row r="629" s="7" customFormat="1" ht="15" customHeight="1" x14ac:dyDescent="0.2"/>
    <row r="630" s="7" customFormat="1" ht="15" customHeight="1" x14ac:dyDescent="0.2"/>
    <row r="631" s="7" customFormat="1" ht="15" customHeight="1" x14ac:dyDescent="0.2"/>
    <row r="632" s="7" customFormat="1" ht="15" customHeight="1" x14ac:dyDescent="0.2"/>
    <row r="633" s="7" customFormat="1" ht="15" customHeight="1" x14ac:dyDescent="0.2"/>
    <row r="634" s="7" customFormat="1" ht="15" customHeight="1" x14ac:dyDescent="0.2"/>
    <row r="635" s="7" customFormat="1" ht="15" customHeight="1" x14ac:dyDescent="0.2"/>
    <row r="636" s="7" customFormat="1" ht="15" customHeight="1" x14ac:dyDescent="0.2"/>
    <row r="637" s="7" customFormat="1" ht="15" customHeight="1" x14ac:dyDescent="0.2"/>
    <row r="638" s="7" customFormat="1" ht="15" customHeight="1" x14ac:dyDescent="0.2"/>
    <row r="639" s="7" customFormat="1" ht="15" customHeight="1" x14ac:dyDescent="0.2"/>
    <row r="640" s="7" customFormat="1" ht="15" customHeight="1" x14ac:dyDescent="0.2"/>
    <row r="641" s="7" customFormat="1" ht="15" customHeight="1" x14ac:dyDescent="0.2"/>
    <row r="642" s="7" customFormat="1" ht="15" customHeight="1" x14ac:dyDescent="0.2"/>
    <row r="643" s="7" customFormat="1" ht="15" customHeight="1" x14ac:dyDescent="0.2"/>
    <row r="644" s="7" customFormat="1" ht="15" customHeight="1" x14ac:dyDescent="0.2"/>
    <row r="645" s="7" customFormat="1" ht="15" customHeight="1" x14ac:dyDescent="0.2"/>
    <row r="646" s="7" customFormat="1" ht="15" customHeight="1" x14ac:dyDescent="0.2"/>
    <row r="647" s="7" customFormat="1" ht="15" customHeight="1" x14ac:dyDescent="0.2"/>
    <row r="648" s="7" customFormat="1" ht="15" customHeight="1" x14ac:dyDescent="0.2"/>
    <row r="649" s="7" customFormat="1" ht="15" customHeight="1" x14ac:dyDescent="0.2"/>
    <row r="650" s="7" customFormat="1" ht="15" customHeight="1" x14ac:dyDescent="0.2"/>
    <row r="651" s="7" customFormat="1" ht="15" customHeight="1" x14ac:dyDescent="0.2"/>
    <row r="652" s="7" customFormat="1" ht="15" customHeight="1" x14ac:dyDescent="0.2"/>
    <row r="653" s="7" customFormat="1" ht="15" customHeight="1" x14ac:dyDescent="0.2"/>
    <row r="654" s="7" customFormat="1" ht="15" customHeight="1" x14ac:dyDescent="0.2"/>
    <row r="655" s="7" customFormat="1" ht="15" customHeight="1" x14ac:dyDescent="0.2"/>
    <row r="656" s="7" customFormat="1" ht="15" customHeight="1" x14ac:dyDescent="0.2"/>
    <row r="657" s="7" customFormat="1" ht="15" customHeight="1" x14ac:dyDescent="0.2"/>
    <row r="658" s="7" customFormat="1" ht="15" customHeight="1" x14ac:dyDescent="0.2"/>
    <row r="659" s="7" customFormat="1" ht="15" customHeight="1" x14ac:dyDescent="0.2"/>
    <row r="660" s="7" customFormat="1" ht="15" customHeight="1" x14ac:dyDescent="0.2"/>
    <row r="661" s="7" customFormat="1" ht="15" customHeight="1" x14ac:dyDescent="0.2"/>
    <row r="662" s="7" customFormat="1" ht="15" customHeight="1" x14ac:dyDescent="0.2"/>
    <row r="663" s="7" customFormat="1" ht="15" customHeight="1" x14ac:dyDescent="0.2"/>
    <row r="664" s="7" customFormat="1" ht="15" customHeight="1" x14ac:dyDescent="0.2"/>
    <row r="665" s="7" customFormat="1" ht="15" customHeight="1" x14ac:dyDescent="0.2"/>
    <row r="666" s="7" customFormat="1" ht="15" customHeight="1" x14ac:dyDescent="0.2"/>
    <row r="667" s="7" customFormat="1" ht="15" customHeight="1" x14ac:dyDescent="0.2"/>
    <row r="668" s="7" customFormat="1" ht="15" customHeight="1" x14ac:dyDescent="0.2"/>
    <row r="669" s="7" customFormat="1" ht="15" customHeight="1" x14ac:dyDescent="0.2"/>
    <row r="670" s="7" customFormat="1" ht="15" customHeight="1" x14ac:dyDescent="0.2"/>
    <row r="671" s="7" customFormat="1" ht="15" customHeight="1" x14ac:dyDescent="0.2"/>
    <row r="672" s="7" customFormat="1" ht="15" customHeight="1" x14ac:dyDescent="0.2"/>
    <row r="673" s="7" customFormat="1" ht="15" customHeight="1" x14ac:dyDescent="0.2"/>
    <row r="674" s="7" customFormat="1" ht="15" customHeight="1" x14ac:dyDescent="0.2"/>
    <row r="675" s="7" customFormat="1" ht="15" customHeight="1" x14ac:dyDescent="0.2"/>
    <row r="676" s="7" customFormat="1" ht="15" customHeight="1" x14ac:dyDescent="0.2"/>
    <row r="677" s="7" customFormat="1" ht="15" customHeight="1" x14ac:dyDescent="0.2"/>
    <row r="678" s="7" customFormat="1" ht="15" customHeight="1" x14ac:dyDescent="0.2"/>
    <row r="679" s="7" customFormat="1" ht="15" customHeight="1" x14ac:dyDescent="0.2"/>
    <row r="680" s="7" customFormat="1" ht="15" customHeight="1" x14ac:dyDescent="0.2"/>
    <row r="681" s="7" customFormat="1" ht="15" customHeight="1" x14ac:dyDescent="0.2"/>
    <row r="682" s="7" customFormat="1" ht="15" customHeight="1" x14ac:dyDescent="0.2"/>
    <row r="683" s="7" customFormat="1" ht="15" customHeight="1" x14ac:dyDescent="0.2"/>
    <row r="684" s="7" customFormat="1" ht="15" customHeight="1" x14ac:dyDescent="0.2"/>
    <row r="685" s="7" customFormat="1" ht="15" customHeight="1" x14ac:dyDescent="0.2"/>
    <row r="686" s="7" customFormat="1" ht="15" customHeight="1" x14ac:dyDescent="0.2"/>
    <row r="687" s="7" customFormat="1" ht="15" customHeight="1" x14ac:dyDescent="0.2"/>
    <row r="688" s="7" customFormat="1" ht="15" customHeight="1" x14ac:dyDescent="0.2"/>
    <row r="689" s="7" customFormat="1" ht="15" customHeight="1" x14ac:dyDescent="0.2"/>
    <row r="690" s="7" customFormat="1" ht="15" customHeight="1" x14ac:dyDescent="0.2"/>
    <row r="691" s="7" customFormat="1" ht="15" customHeight="1" x14ac:dyDescent="0.2"/>
    <row r="692" s="7" customFormat="1" ht="15" customHeight="1" x14ac:dyDescent="0.2"/>
    <row r="693" s="7" customFormat="1" ht="15" customHeight="1" x14ac:dyDescent="0.2"/>
    <row r="694" s="7" customFormat="1" ht="15" customHeight="1" x14ac:dyDescent="0.2"/>
    <row r="695" s="7" customFormat="1" ht="15" customHeight="1" x14ac:dyDescent="0.2"/>
    <row r="696" s="7" customFormat="1" ht="15" customHeight="1" x14ac:dyDescent="0.2"/>
    <row r="697" s="7" customFormat="1" ht="15" customHeight="1" x14ac:dyDescent="0.2"/>
    <row r="698" s="7" customFormat="1" ht="15" customHeight="1" x14ac:dyDescent="0.2"/>
    <row r="699" s="7" customFormat="1" ht="15" customHeight="1" x14ac:dyDescent="0.2"/>
    <row r="700" s="7" customFormat="1" ht="15" customHeight="1" x14ac:dyDescent="0.2"/>
    <row r="701" s="7" customFormat="1" ht="15" customHeight="1" x14ac:dyDescent="0.2"/>
    <row r="702" s="7" customFormat="1" ht="15" customHeight="1" x14ac:dyDescent="0.2"/>
    <row r="703" s="7" customFormat="1" ht="15" customHeight="1" x14ac:dyDescent="0.2"/>
    <row r="704" s="7" customFormat="1" ht="15" customHeight="1" x14ac:dyDescent="0.2"/>
    <row r="705" s="7" customFormat="1" ht="15" customHeight="1" x14ac:dyDescent="0.2"/>
    <row r="706" s="7" customFormat="1" ht="15" customHeight="1" x14ac:dyDescent="0.2"/>
    <row r="707" s="7" customFormat="1" ht="15" customHeight="1" x14ac:dyDescent="0.2"/>
    <row r="708" s="7" customFormat="1" ht="15" customHeight="1" x14ac:dyDescent="0.2"/>
    <row r="709" s="7" customFormat="1" ht="15" customHeight="1" x14ac:dyDescent="0.2"/>
    <row r="710" s="7" customFormat="1" ht="15" customHeight="1" x14ac:dyDescent="0.2"/>
    <row r="711" s="7" customFormat="1" ht="15" customHeight="1" x14ac:dyDescent="0.2"/>
    <row r="712" s="7" customFormat="1" ht="15" customHeight="1" x14ac:dyDescent="0.2"/>
    <row r="713" s="7" customFormat="1" ht="15" customHeight="1" x14ac:dyDescent="0.2"/>
    <row r="714" s="7" customFormat="1" ht="15" customHeight="1" x14ac:dyDescent="0.2"/>
    <row r="715" s="7" customFormat="1" ht="15" customHeight="1" x14ac:dyDescent="0.2"/>
    <row r="716" s="7" customFormat="1" ht="15" customHeight="1" x14ac:dyDescent="0.2"/>
    <row r="717" s="7" customFormat="1" ht="15" customHeight="1" x14ac:dyDescent="0.2"/>
    <row r="718" s="7" customFormat="1" ht="15" customHeight="1" x14ac:dyDescent="0.2"/>
    <row r="719" s="7" customFormat="1" ht="15" customHeight="1" x14ac:dyDescent="0.2"/>
    <row r="720" s="7" customFormat="1" ht="15" customHeight="1" x14ac:dyDescent="0.2"/>
    <row r="721" s="7" customFormat="1" ht="15" customHeight="1" x14ac:dyDescent="0.2"/>
    <row r="722" s="7" customFormat="1" ht="15" customHeight="1" x14ac:dyDescent="0.2"/>
    <row r="723" s="7" customFormat="1" ht="15" customHeight="1" x14ac:dyDescent="0.2"/>
    <row r="724" s="7" customFormat="1" ht="15" customHeight="1" x14ac:dyDescent="0.2"/>
    <row r="725" s="7" customFormat="1" ht="15" customHeight="1" x14ac:dyDescent="0.2"/>
    <row r="726" s="7" customFormat="1" ht="15" customHeight="1" x14ac:dyDescent="0.2"/>
    <row r="727" s="7" customFormat="1" ht="15" customHeight="1" x14ac:dyDescent="0.2"/>
    <row r="728" s="7" customFormat="1" ht="15" customHeight="1" x14ac:dyDescent="0.2"/>
    <row r="729" s="7" customFormat="1" ht="15" customHeight="1" x14ac:dyDescent="0.2"/>
    <row r="730" s="7" customFormat="1" ht="15" customHeight="1" x14ac:dyDescent="0.2"/>
    <row r="731" s="7" customFormat="1" ht="15" customHeight="1" x14ac:dyDescent="0.2"/>
    <row r="732" s="7" customFormat="1" ht="15" customHeight="1" x14ac:dyDescent="0.2"/>
    <row r="733" s="7" customFormat="1" ht="15" customHeight="1" x14ac:dyDescent="0.2"/>
    <row r="734" s="7" customFormat="1" ht="15" customHeight="1" x14ac:dyDescent="0.2"/>
    <row r="735" s="7" customFormat="1" ht="15" customHeight="1" x14ac:dyDescent="0.2"/>
    <row r="736" s="7" customFormat="1" ht="15" customHeight="1" x14ac:dyDescent="0.2"/>
    <row r="737" s="7" customFormat="1" ht="15" customHeight="1" x14ac:dyDescent="0.2"/>
    <row r="738" s="7" customFormat="1" ht="15" customHeight="1" x14ac:dyDescent="0.2"/>
    <row r="739" s="7" customFormat="1" ht="15" customHeight="1" x14ac:dyDescent="0.2"/>
    <row r="740" s="7" customFormat="1" ht="15" customHeight="1" x14ac:dyDescent="0.2"/>
    <row r="741" s="7" customFormat="1" ht="15" customHeight="1" x14ac:dyDescent="0.2"/>
    <row r="742" s="7" customFormat="1" ht="15" customHeight="1" x14ac:dyDescent="0.2"/>
    <row r="743" s="7" customFormat="1" ht="15" customHeight="1" x14ac:dyDescent="0.2"/>
    <row r="744" s="7" customFormat="1" ht="15" customHeight="1" x14ac:dyDescent="0.2"/>
    <row r="745" s="7" customFormat="1" ht="15" customHeight="1" x14ac:dyDescent="0.2"/>
    <row r="746" s="7" customFormat="1" ht="15" customHeight="1" x14ac:dyDescent="0.2"/>
    <row r="747" s="7" customFormat="1" ht="15" customHeight="1" x14ac:dyDescent="0.2"/>
    <row r="748" s="7" customFormat="1" ht="15" customHeight="1" x14ac:dyDescent="0.2"/>
    <row r="749" s="7" customFormat="1" ht="15" customHeight="1" x14ac:dyDescent="0.2"/>
    <row r="750" s="7" customFormat="1" ht="15" customHeight="1" x14ac:dyDescent="0.2"/>
    <row r="751" s="7" customFormat="1" ht="15" customHeight="1" x14ac:dyDescent="0.2"/>
    <row r="752" s="7" customFormat="1" ht="15" customHeight="1" x14ac:dyDescent="0.2"/>
    <row r="753" s="7" customFormat="1" ht="15" customHeight="1" x14ac:dyDescent="0.2"/>
    <row r="754" s="7" customFormat="1" ht="15" customHeight="1" x14ac:dyDescent="0.2"/>
    <row r="755" s="7" customFormat="1" ht="15" customHeight="1" x14ac:dyDescent="0.2"/>
    <row r="756" s="7" customFormat="1" ht="15" customHeight="1" x14ac:dyDescent="0.2"/>
    <row r="757" s="7" customFormat="1" ht="15" customHeight="1" x14ac:dyDescent="0.2"/>
    <row r="758" s="7" customFormat="1" ht="15" customHeight="1" x14ac:dyDescent="0.2"/>
    <row r="759" s="7" customFormat="1" ht="15" customHeight="1" x14ac:dyDescent="0.2"/>
    <row r="760" s="7" customFormat="1" ht="15" customHeight="1" x14ac:dyDescent="0.2"/>
    <row r="761" s="7" customFormat="1" ht="15" customHeight="1" x14ac:dyDescent="0.2"/>
    <row r="762" s="7" customFormat="1" ht="15" customHeight="1" x14ac:dyDescent="0.2"/>
    <row r="763" s="7" customFormat="1" ht="15" customHeight="1" x14ac:dyDescent="0.2"/>
    <row r="764" s="7" customFormat="1" ht="15" customHeight="1" x14ac:dyDescent="0.2"/>
    <row r="765" s="7" customFormat="1" ht="15" customHeight="1" x14ac:dyDescent="0.2"/>
    <row r="766" s="7" customFormat="1" ht="15" customHeight="1" x14ac:dyDescent="0.2"/>
    <row r="767" s="7" customFormat="1" ht="15" customHeight="1" x14ac:dyDescent="0.2"/>
    <row r="768" s="7" customFormat="1" ht="15" customHeight="1" x14ac:dyDescent="0.2"/>
    <row r="769" s="7" customFormat="1" ht="15" customHeight="1" x14ac:dyDescent="0.2"/>
    <row r="770" s="7" customFormat="1" ht="15" customHeight="1" x14ac:dyDescent="0.2"/>
    <row r="771" s="7" customFormat="1" ht="15" customHeight="1" x14ac:dyDescent="0.2"/>
    <row r="772" s="7" customFormat="1" ht="15" customHeight="1" x14ac:dyDescent="0.2"/>
    <row r="773" s="7" customFormat="1" ht="15" customHeight="1" x14ac:dyDescent="0.2"/>
    <row r="774" s="7" customFormat="1" ht="15" customHeight="1" x14ac:dyDescent="0.2"/>
    <row r="775" s="7" customFormat="1" ht="15" customHeight="1" x14ac:dyDescent="0.2"/>
    <row r="776" s="7" customFormat="1" ht="15" customHeight="1" x14ac:dyDescent="0.2"/>
    <row r="777" s="7" customFormat="1" ht="15" customHeight="1" x14ac:dyDescent="0.2"/>
    <row r="778" s="7" customFormat="1" ht="15" customHeight="1" x14ac:dyDescent="0.2"/>
    <row r="779" s="7" customFormat="1" ht="15" customHeight="1" x14ac:dyDescent="0.2"/>
    <row r="780" s="7" customFormat="1" ht="15" customHeight="1" x14ac:dyDescent="0.2"/>
    <row r="781" s="7" customFormat="1" ht="15" customHeight="1" x14ac:dyDescent="0.2"/>
    <row r="782" s="7" customFormat="1" ht="15" customHeight="1" x14ac:dyDescent="0.2"/>
    <row r="783" s="7" customFormat="1" ht="15" customHeight="1" x14ac:dyDescent="0.2"/>
    <row r="784" s="7" customFormat="1" ht="15" customHeight="1" x14ac:dyDescent="0.2"/>
    <row r="785" s="7" customFormat="1" ht="15" customHeight="1" x14ac:dyDescent="0.2"/>
    <row r="786" s="7" customFormat="1" ht="15" customHeight="1" x14ac:dyDescent="0.2"/>
    <row r="787" s="7" customFormat="1" ht="15" customHeight="1" x14ac:dyDescent="0.2"/>
    <row r="788" s="7" customFormat="1" ht="15" customHeight="1" x14ac:dyDescent="0.2"/>
    <row r="789" s="7" customFormat="1" ht="15" customHeight="1" x14ac:dyDescent="0.2"/>
    <row r="790" s="7" customFormat="1" ht="15" customHeight="1" x14ac:dyDescent="0.2"/>
    <row r="791" s="7" customFormat="1" ht="15" customHeight="1" x14ac:dyDescent="0.2"/>
    <row r="792" s="7" customFormat="1" ht="15" customHeight="1" x14ac:dyDescent="0.2"/>
    <row r="793" s="7" customFormat="1" ht="15" customHeight="1" x14ac:dyDescent="0.2"/>
    <row r="794" s="7" customFormat="1" ht="15" customHeight="1" x14ac:dyDescent="0.2"/>
    <row r="795" s="7" customFormat="1" ht="15" customHeight="1" x14ac:dyDescent="0.2"/>
    <row r="796" s="7" customFormat="1" ht="15" customHeight="1" x14ac:dyDescent="0.2"/>
    <row r="797" s="7" customFormat="1" ht="15" customHeight="1" x14ac:dyDescent="0.2"/>
    <row r="798" s="7" customFormat="1" ht="15" customHeight="1" x14ac:dyDescent="0.2"/>
    <row r="799" s="7" customFormat="1" ht="15" customHeight="1" x14ac:dyDescent="0.2"/>
    <row r="800" s="7" customFormat="1" ht="15" customHeight="1" x14ac:dyDescent="0.2"/>
    <row r="801" s="7" customFormat="1" ht="15" customHeight="1" x14ac:dyDescent="0.2"/>
    <row r="802" s="7" customFormat="1" ht="15" customHeight="1" x14ac:dyDescent="0.2"/>
    <row r="803" s="7" customFormat="1" ht="15" customHeight="1" x14ac:dyDescent="0.2"/>
    <row r="804" s="7" customFormat="1" ht="15" customHeight="1" x14ac:dyDescent="0.2"/>
    <row r="805" s="7" customFormat="1" ht="15" customHeight="1" x14ac:dyDescent="0.2"/>
    <row r="806" s="7" customFormat="1" ht="15" customHeight="1" x14ac:dyDescent="0.2"/>
    <row r="807" s="7" customFormat="1" ht="15" customHeight="1" x14ac:dyDescent="0.2"/>
    <row r="808" s="7" customFormat="1" ht="15" customHeight="1" x14ac:dyDescent="0.2"/>
    <row r="809" s="7" customFormat="1" ht="15" customHeight="1" x14ac:dyDescent="0.2"/>
    <row r="810" s="7" customFormat="1" ht="15" customHeight="1" x14ac:dyDescent="0.2"/>
    <row r="811" s="7" customFormat="1" ht="15" customHeight="1" x14ac:dyDescent="0.2"/>
    <row r="812" s="7" customFormat="1" ht="15" customHeight="1" x14ac:dyDescent="0.2"/>
    <row r="813" s="7" customFormat="1" ht="15" customHeight="1" x14ac:dyDescent="0.2"/>
    <row r="814" s="7" customFormat="1" ht="15" customHeight="1" x14ac:dyDescent="0.2"/>
    <row r="815" s="7" customFormat="1" ht="15" customHeight="1" x14ac:dyDescent="0.2"/>
    <row r="816" s="7" customFormat="1" ht="15" customHeight="1" x14ac:dyDescent="0.2"/>
    <row r="817" s="7" customFormat="1" ht="15" customHeight="1" x14ac:dyDescent="0.2"/>
    <row r="818" s="7" customFormat="1" ht="15" customHeight="1" x14ac:dyDescent="0.2"/>
    <row r="819" s="7" customFormat="1" ht="15" customHeight="1" x14ac:dyDescent="0.2"/>
    <row r="820" s="7" customFormat="1" ht="15" customHeight="1" x14ac:dyDescent="0.2"/>
    <row r="821" s="7" customFormat="1" ht="15" customHeight="1" x14ac:dyDescent="0.2"/>
    <row r="822" s="7" customFormat="1" ht="15" customHeight="1" x14ac:dyDescent="0.2"/>
    <row r="823" s="7" customFormat="1" ht="15" customHeight="1" x14ac:dyDescent="0.2"/>
    <row r="824" s="7" customFormat="1" ht="15" customHeight="1" x14ac:dyDescent="0.2"/>
    <row r="825" s="7" customFormat="1" ht="15" customHeight="1" x14ac:dyDescent="0.2"/>
    <row r="826" s="7" customFormat="1" ht="15" customHeight="1" x14ac:dyDescent="0.2"/>
    <row r="827" s="7" customFormat="1" ht="15" customHeight="1" x14ac:dyDescent="0.2"/>
    <row r="828" s="7" customFormat="1" ht="15" customHeight="1" x14ac:dyDescent="0.2"/>
    <row r="829" s="7" customFormat="1" ht="15" customHeight="1" x14ac:dyDescent="0.2"/>
    <row r="830" s="7" customFormat="1" ht="15" customHeight="1" x14ac:dyDescent="0.2"/>
    <row r="831" s="7" customFormat="1" ht="15" customHeight="1" x14ac:dyDescent="0.2"/>
    <row r="832" s="7" customFormat="1" ht="15" customHeight="1" x14ac:dyDescent="0.2"/>
    <row r="833" s="7" customFormat="1" ht="15" customHeight="1" x14ac:dyDescent="0.2"/>
    <row r="834" s="7" customFormat="1" ht="15" customHeight="1" x14ac:dyDescent="0.2"/>
    <row r="835" s="7" customFormat="1" ht="15" customHeight="1" x14ac:dyDescent="0.2"/>
    <row r="836" s="7" customFormat="1" ht="15" customHeight="1" x14ac:dyDescent="0.2"/>
    <row r="837" s="7" customFormat="1" ht="15" customHeight="1" x14ac:dyDescent="0.2"/>
    <row r="838" s="7" customFormat="1" ht="15" customHeight="1" x14ac:dyDescent="0.2"/>
    <row r="839" s="7" customFormat="1" ht="15" customHeight="1" x14ac:dyDescent="0.2"/>
    <row r="840" s="7" customFormat="1" ht="15" customHeight="1" x14ac:dyDescent="0.2"/>
    <row r="841" s="7" customFormat="1" ht="15" customHeight="1" x14ac:dyDescent="0.2"/>
    <row r="842" s="7" customFormat="1" ht="15" customHeight="1" x14ac:dyDescent="0.2"/>
    <row r="843" s="7" customFormat="1" ht="15" customHeight="1" x14ac:dyDescent="0.2"/>
    <row r="844" s="7" customFormat="1" ht="15" customHeight="1" x14ac:dyDescent="0.2"/>
    <row r="845" s="7" customFormat="1" ht="15" customHeight="1" x14ac:dyDescent="0.2"/>
    <row r="846" s="7" customFormat="1" ht="15" customHeight="1" x14ac:dyDescent="0.2"/>
    <row r="847" s="7" customFormat="1" ht="15" customHeight="1" x14ac:dyDescent="0.2"/>
    <row r="848" s="7" customFormat="1" ht="15" customHeight="1" x14ac:dyDescent="0.2"/>
    <row r="849" s="7" customFormat="1" ht="15" customHeight="1" x14ac:dyDescent="0.2"/>
    <row r="850" s="7" customFormat="1" ht="15" customHeight="1" x14ac:dyDescent="0.2"/>
    <row r="851" s="7" customFormat="1" ht="15" customHeight="1" x14ac:dyDescent="0.2"/>
    <row r="852" s="7" customFormat="1" ht="15" customHeight="1" x14ac:dyDescent="0.2"/>
    <row r="853" s="7" customFormat="1" ht="15" customHeight="1" x14ac:dyDescent="0.2"/>
    <row r="854" s="7" customFormat="1" ht="15" customHeight="1" x14ac:dyDescent="0.2"/>
    <row r="855" s="7" customFormat="1" ht="15" customHeight="1" x14ac:dyDescent="0.2"/>
    <row r="856" s="7" customFormat="1" ht="15" customHeight="1" x14ac:dyDescent="0.2"/>
    <row r="857" s="7" customFormat="1" ht="15" customHeight="1" x14ac:dyDescent="0.2"/>
    <row r="858" s="7" customFormat="1" ht="15" customHeight="1" x14ac:dyDescent="0.2"/>
    <row r="859" s="7" customFormat="1" ht="15" customHeight="1" x14ac:dyDescent="0.2"/>
    <row r="860" s="7" customFormat="1" ht="15" customHeight="1" x14ac:dyDescent="0.2"/>
    <row r="861" s="7" customFormat="1" ht="15" customHeight="1" x14ac:dyDescent="0.2"/>
    <row r="862" s="7" customFormat="1" ht="15" customHeight="1" x14ac:dyDescent="0.2"/>
    <row r="863" s="7" customFormat="1" ht="15" customHeight="1" x14ac:dyDescent="0.2"/>
    <row r="864" s="7" customFormat="1" ht="15" customHeight="1" x14ac:dyDescent="0.2"/>
    <row r="865" s="7" customFormat="1" ht="15" customHeight="1" x14ac:dyDescent="0.2"/>
    <row r="866" s="7" customFormat="1" ht="15" customHeight="1" x14ac:dyDescent="0.2"/>
    <row r="867" s="7" customFormat="1" ht="15" customHeight="1" x14ac:dyDescent="0.2"/>
    <row r="868" s="7" customFormat="1" ht="15" customHeight="1" x14ac:dyDescent="0.2"/>
    <row r="869" s="7" customFormat="1" ht="15" customHeight="1" x14ac:dyDescent="0.2"/>
    <row r="870" s="7" customFormat="1" ht="15" customHeight="1" x14ac:dyDescent="0.2"/>
    <row r="871" s="7" customFormat="1" ht="15" customHeight="1" x14ac:dyDescent="0.2"/>
    <row r="872" s="7" customFormat="1" ht="15" customHeight="1" x14ac:dyDescent="0.2"/>
    <row r="873" s="7" customFormat="1" ht="15" customHeight="1" x14ac:dyDescent="0.2"/>
    <row r="874" s="7" customFormat="1" ht="15" customHeight="1" x14ac:dyDescent="0.2"/>
    <row r="875" s="7" customFormat="1" ht="15" customHeight="1" x14ac:dyDescent="0.2"/>
    <row r="876" s="7" customFormat="1" ht="15" customHeight="1" x14ac:dyDescent="0.2"/>
    <row r="877" s="7" customFormat="1" ht="15" customHeight="1" x14ac:dyDescent="0.2"/>
    <row r="878" s="7" customFormat="1" ht="15" customHeight="1" x14ac:dyDescent="0.2"/>
    <row r="879" s="7" customFormat="1" ht="15" customHeight="1" x14ac:dyDescent="0.2"/>
    <row r="880" s="7" customFormat="1" ht="15" customHeight="1" x14ac:dyDescent="0.2"/>
    <row r="881" s="7" customFormat="1" ht="15" customHeight="1" x14ac:dyDescent="0.2"/>
    <row r="882" s="7" customFormat="1" ht="15" customHeight="1" x14ac:dyDescent="0.2"/>
    <row r="883" s="7" customFormat="1" ht="15" customHeight="1" x14ac:dyDescent="0.2"/>
    <row r="884" s="7" customFormat="1" ht="15" customHeight="1" x14ac:dyDescent="0.2"/>
    <row r="885" s="7" customFormat="1" ht="15" customHeight="1" x14ac:dyDescent="0.2"/>
    <row r="886" s="7" customFormat="1" ht="15" customHeight="1" x14ac:dyDescent="0.2"/>
    <row r="887" s="7" customFormat="1" ht="15" customHeight="1" x14ac:dyDescent="0.2"/>
    <row r="888" s="7" customFormat="1" ht="15" customHeight="1" x14ac:dyDescent="0.2"/>
    <row r="889" s="7" customFormat="1" ht="15" customHeight="1" x14ac:dyDescent="0.2"/>
    <row r="890" s="7" customFormat="1" ht="15" customHeight="1" x14ac:dyDescent="0.2"/>
    <row r="891" s="7" customFormat="1" ht="15" customHeight="1" x14ac:dyDescent="0.2"/>
    <row r="892" s="7" customFormat="1" ht="15" customHeight="1" x14ac:dyDescent="0.2"/>
    <row r="893" s="7" customFormat="1" ht="15" customHeight="1" x14ac:dyDescent="0.2"/>
    <row r="894" s="7" customFormat="1" ht="15" customHeight="1" x14ac:dyDescent="0.2"/>
    <row r="895" s="7" customFormat="1" ht="15" customHeight="1" x14ac:dyDescent="0.2"/>
    <row r="896" s="7" customFormat="1" ht="15" customHeight="1" x14ac:dyDescent="0.2"/>
    <row r="897" s="7" customFormat="1" ht="15" customHeight="1" x14ac:dyDescent="0.2"/>
    <row r="898" s="7" customFormat="1" ht="15" customHeight="1" x14ac:dyDescent="0.2"/>
    <row r="899" s="7" customFormat="1" ht="15" customHeight="1" x14ac:dyDescent="0.2"/>
    <row r="900" s="7" customFormat="1" ht="15" customHeight="1" x14ac:dyDescent="0.2"/>
    <row r="901" s="7" customFormat="1" ht="15" customHeight="1" x14ac:dyDescent="0.2"/>
    <row r="902" s="7" customFormat="1" ht="15" customHeight="1" x14ac:dyDescent="0.2"/>
    <row r="903" s="7" customFormat="1" ht="15" customHeight="1" x14ac:dyDescent="0.2"/>
    <row r="904" s="7" customFormat="1" ht="15" customHeight="1" x14ac:dyDescent="0.2"/>
    <row r="905" s="7" customFormat="1" ht="15" customHeight="1" x14ac:dyDescent="0.2"/>
    <row r="906" s="7" customFormat="1" ht="15" customHeight="1" x14ac:dyDescent="0.2"/>
    <row r="907" s="7" customFormat="1" ht="15" customHeight="1" x14ac:dyDescent="0.2"/>
    <row r="908" s="7" customFormat="1" ht="15" customHeight="1" x14ac:dyDescent="0.2"/>
    <row r="909" s="7" customFormat="1" ht="15" customHeight="1" x14ac:dyDescent="0.2"/>
    <row r="910" s="7" customFormat="1" ht="15" customHeight="1" x14ac:dyDescent="0.2"/>
    <row r="911" s="7" customFormat="1" ht="15" customHeight="1" x14ac:dyDescent="0.2"/>
    <row r="912" s="7" customFormat="1" ht="15" customHeight="1" x14ac:dyDescent="0.2"/>
    <row r="913" s="7" customFormat="1" ht="15" customHeight="1" x14ac:dyDescent="0.2"/>
    <row r="914" s="7" customFormat="1" ht="15" customHeight="1" x14ac:dyDescent="0.2"/>
    <row r="915" s="7" customFormat="1" ht="15" customHeight="1" x14ac:dyDescent="0.2"/>
    <row r="916" s="7" customFormat="1" ht="15" customHeight="1" x14ac:dyDescent="0.2"/>
    <row r="917" s="7" customFormat="1" ht="15" customHeight="1" x14ac:dyDescent="0.2"/>
    <row r="918" s="7" customFormat="1" ht="15" customHeight="1" x14ac:dyDescent="0.2"/>
    <row r="919" s="7" customFormat="1" ht="15" customHeight="1" x14ac:dyDescent="0.2"/>
    <row r="920" s="7" customFormat="1" ht="15" customHeight="1" x14ac:dyDescent="0.2"/>
    <row r="921" s="7" customFormat="1" ht="15" customHeight="1" x14ac:dyDescent="0.2"/>
    <row r="922" s="7" customFormat="1" ht="15" customHeight="1" x14ac:dyDescent="0.2"/>
    <row r="923" s="7" customFormat="1" ht="15" customHeight="1" x14ac:dyDescent="0.2"/>
    <row r="924" s="7" customFormat="1" ht="15" customHeight="1" x14ac:dyDescent="0.2"/>
    <row r="925" s="7" customFormat="1" ht="15" customHeight="1" x14ac:dyDescent="0.2"/>
    <row r="926" s="7" customFormat="1" ht="15" customHeight="1" x14ac:dyDescent="0.2"/>
    <row r="927" s="7" customFormat="1" ht="15" customHeight="1" x14ac:dyDescent="0.2"/>
    <row r="928" s="7" customFormat="1" ht="15" customHeight="1" x14ac:dyDescent="0.2"/>
    <row r="929" s="7" customFormat="1" ht="15" customHeight="1" x14ac:dyDescent="0.2"/>
    <row r="930" s="7" customFormat="1" ht="15" customHeight="1" x14ac:dyDescent="0.2"/>
    <row r="931" s="7" customFormat="1" ht="15" customHeight="1" x14ac:dyDescent="0.2"/>
    <row r="932" s="7" customFormat="1" ht="15" customHeight="1" x14ac:dyDescent="0.2"/>
    <row r="933" s="7" customFormat="1" ht="15" customHeight="1" x14ac:dyDescent="0.2"/>
    <row r="934" s="7" customFormat="1" ht="15" customHeight="1" x14ac:dyDescent="0.2"/>
    <row r="935" s="7" customFormat="1" ht="15" customHeight="1" x14ac:dyDescent="0.2"/>
    <row r="936" s="7" customFormat="1" ht="15" customHeight="1" x14ac:dyDescent="0.2"/>
    <row r="937" s="7" customFormat="1" ht="15" customHeight="1" x14ac:dyDescent="0.2"/>
    <row r="938" s="7" customFormat="1" ht="15" customHeight="1" x14ac:dyDescent="0.2"/>
    <row r="939" s="7" customFormat="1" ht="15" customHeight="1" x14ac:dyDescent="0.2"/>
    <row r="940" s="7" customFormat="1" ht="15" customHeight="1" x14ac:dyDescent="0.2"/>
    <row r="941" s="7" customFormat="1" ht="15" customHeight="1" x14ac:dyDescent="0.2"/>
    <row r="942" s="7" customFormat="1" ht="15" customHeight="1" x14ac:dyDescent="0.2"/>
    <row r="943" s="7" customFormat="1" ht="15" customHeight="1" x14ac:dyDescent="0.2"/>
    <row r="944" s="7" customFormat="1" ht="15" customHeight="1" x14ac:dyDescent="0.2"/>
    <row r="945" s="7" customFormat="1" ht="15" customHeight="1" x14ac:dyDescent="0.2"/>
    <row r="946" s="7" customFormat="1" ht="15" customHeight="1" x14ac:dyDescent="0.2"/>
    <row r="947" s="7" customFormat="1" ht="15" customHeight="1" x14ac:dyDescent="0.2"/>
    <row r="948" s="7" customFormat="1" ht="15" customHeight="1" x14ac:dyDescent="0.2"/>
    <row r="949" s="7" customFormat="1" ht="15" customHeight="1" x14ac:dyDescent="0.2"/>
    <row r="950" s="7" customFormat="1" ht="15" customHeight="1" x14ac:dyDescent="0.2"/>
    <row r="951" s="7" customFormat="1" ht="15" customHeight="1" x14ac:dyDescent="0.2"/>
    <row r="952" s="7" customFormat="1" ht="15" customHeight="1" x14ac:dyDescent="0.2"/>
    <row r="953" s="7" customFormat="1" ht="15" customHeight="1" x14ac:dyDescent="0.2"/>
    <row r="954" s="7" customFormat="1" ht="15" customHeight="1" x14ac:dyDescent="0.2"/>
    <row r="955" s="7" customFormat="1" ht="15" customHeight="1" x14ac:dyDescent="0.2"/>
    <row r="956" s="7" customFormat="1" ht="15" customHeight="1" x14ac:dyDescent="0.2"/>
    <row r="957" s="7" customFormat="1" ht="15" customHeight="1" x14ac:dyDescent="0.2"/>
    <row r="958" s="7" customFormat="1" ht="15" customHeight="1" x14ac:dyDescent="0.2"/>
    <row r="959" s="7" customFormat="1" ht="15" customHeight="1" x14ac:dyDescent="0.2"/>
    <row r="960" s="7" customFormat="1" ht="15" customHeight="1" x14ac:dyDescent="0.2"/>
    <row r="961" s="7" customFormat="1" ht="15" customHeight="1" x14ac:dyDescent="0.2"/>
    <row r="962" s="7" customFormat="1" ht="15" customHeight="1" x14ac:dyDescent="0.2"/>
    <row r="963" s="7" customFormat="1" ht="15" customHeight="1" x14ac:dyDescent="0.2"/>
    <row r="964" s="7" customFormat="1" ht="15" customHeight="1" x14ac:dyDescent="0.2"/>
    <row r="965" s="7" customFormat="1" ht="15" customHeight="1" x14ac:dyDescent="0.2"/>
    <row r="966" s="7" customFormat="1" ht="15" customHeight="1" x14ac:dyDescent="0.2"/>
    <row r="967" s="7" customFormat="1" ht="15" customHeight="1" x14ac:dyDescent="0.2"/>
    <row r="968" s="7" customFormat="1" ht="15" customHeight="1" x14ac:dyDescent="0.2"/>
    <row r="969" s="7" customFormat="1" ht="15" customHeight="1" x14ac:dyDescent="0.2"/>
    <row r="970" s="7" customFormat="1" ht="15" customHeight="1" x14ac:dyDescent="0.2"/>
    <row r="971" s="7" customFormat="1" ht="15" customHeight="1" x14ac:dyDescent="0.2"/>
    <row r="972" s="7" customFormat="1" ht="15" customHeight="1" x14ac:dyDescent="0.2"/>
    <row r="973" s="7" customFormat="1" ht="15" customHeight="1" x14ac:dyDescent="0.2"/>
    <row r="974" s="7" customFormat="1" ht="15" customHeight="1" x14ac:dyDescent="0.2"/>
    <row r="975" s="7" customFormat="1" ht="15" customHeight="1" x14ac:dyDescent="0.2"/>
    <row r="976" s="7" customFormat="1" ht="15" customHeight="1" x14ac:dyDescent="0.2"/>
    <row r="977" s="7" customFormat="1" ht="15" customHeight="1" x14ac:dyDescent="0.2"/>
    <row r="978" s="7" customFormat="1" ht="15" customHeight="1" x14ac:dyDescent="0.2"/>
    <row r="979" s="7" customFormat="1" ht="15" customHeight="1" x14ac:dyDescent="0.2"/>
    <row r="980" s="7" customFormat="1" ht="15" customHeight="1" x14ac:dyDescent="0.2"/>
    <row r="981" s="7" customFormat="1" ht="15" customHeight="1" x14ac:dyDescent="0.2"/>
    <row r="982" s="7" customFormat="1" ht="15" customHeight="1" x14ac:dyDescent="0.2"/>
    <row r="983" s="7" customFormat="1" ht="15" customHeight="1" x14ac:dyDescent="0.2"/>
    <row r="984" s="7" customFormat="1" ht="15" customHeight="1" x14ac:dyDescent="0.2"/>
    <row r="985" s="7" customFormat="1" ht="15" customHeight="1" x14ac:dyDescent="0.2"/>
    <row r="986" s="7" customFormat="1" ht="15" customHeight="1" x14ac:dyDescent="0.2"/>
    <row r="987" s="7" customFormat="1" ht="15" customHeight="1" x14ac:dyDescent="0.2"/>
    <row r="988" s="7" customFormat="1" ht="15" customHeight="1" x14ac:dyDescent="0.2"/>
    <row r="989" s="7" customFormat="1" ht="15" customHeight="1" x14ac:dyDescent="0.2"/>
    <row r="990" s="7" customFormat="1" ht="15" customHeight="1" x14ac:dyDescent="0.2"/>
    <row r="991" s="7" customFormat="1" ht="15" customHeight="1" x14ac:dyDescent="0.2"/>
    <row r="992" s="7" customFormat="1" ht="15" customHeight="1" x14ac:dyDescent="0.2"/>
    <row r="993" s="7" customFormat="1" ht="15" customHeight="1" x14ac:dyDescent="0.2"/>
    <row r="994" s="7" customFormat="1" ht="15" customHeight="1" x14ac:dyDescent="0.2"/>
    <row r="995" s="7" customFormat="1" ht="15" customHeight="1" x14ac:dyDescent="0.2"/>
    <row r="996" s="7" customFormat="1" ht="15" customHeight="1" x14ac:dyDescent="0.2"/>
    <row r="997" s="7" customFormat="1" ht="15" customHeight="1" x14ac:dyDescent="0.2"/>
  </sheetData>
  <conditionalFormatting sqref="A1:GX65536">
    <cfRule type="cellIs" dxfId="0" priority="1" stopIfTrue="1" operator="equal">
      <formula>"NA"</formula>
    </cfRule>
  </conditionalFormatting>
  <pageMargins left="0.78740157499999996" right="0.25" top="0.25" bottom="0.25" header="0.5" footer="0.5"/>
  <pageSetup scale="88" orientation="portrait" r:id="rId1"/>
  <headerFooter alignWithMargins="0">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sizeWithCells="1">
                  <from>
                    <xdr:col>0</xdr:col>
                    <xdr:colOff>0</xdr:colOff>
                    <xdr:row>35</xdr:row>
                    <xdr:rowOff>190500</xdr:rowOff>
                  </from>
                  <to>
                    <xdr:col>0</xdr:col>
                    <xdr:colOff>0</xdr:colOff>
                    <xdr:row>36</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0</xdr:col>
                    <xdr:colOff>0</xdr:colOff>
                    <xdr:row>35</xdr:row>
                    <xdr:rowOff>190500</xdr:rowOff>
                  </from>
                  <to>
                    <xdr:col>0</xdr:col>
                    <xdr:colOff>0</xdr:colOff>
                    <xdr:row>36</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sizeWithCells="1">
                  <from>
                    <xdr:col>0</xdr:col>
                    <xdr:colOff>0</xdr:colOff>
                    <xdr:row>34</xdr:row>
                    <xdr:rowOff>171450</xdr:rowOff>
                  </from>
                  <to>
                    <xdr:col>0</xdr:col>
                    <xdr:colOff>0</xdr:colOff>
                    <xdr:row>34</xdr:row>
                    <xdr:rowOff>171450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0</xdr:col>
                    <xdr:colOff>0</xdr:colOff>
                    <xdr:row>35</xdr:row>
                    <xdr:rowOff>190500</xdr:rowOff>
                  </from>
                  <to>
                    <xdr:col>0</xdr:col>
                    <xdr:colOff>0</xdr:colOff>
                    <xdr:row>36</xdr:row>
                    <xdr:rowOff>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sizeWithCells="1">
                  <from>
                    <xdr:col>0</xdr:col>
                    <xdr:colOff>0</xdr:colOff>
                    <xdr:row>35</xdr:row>
                    <xdr:rowOff>190500</xdr:rowOff>
                  </from>
                  <to>
                    <xdr:col>0</xdr:col>
                    <xdr:colOff>0</xdr:colOff>
                    <xdr:row>36</xdr:row>
                    <xdr:rowOff>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sizeWithCells="1">
                  <from>
                    <xdr:col>0</xdr:col>
                    <xdr:colOff>0</xdr:colOff>
                    <xdr:row>34</xdr:row>
                    <xdr:rowOff>171450</xdr:rowOff>
                  </from>
                  <to>
                    <xdr:col>0</xdr:col>
                    <xdr:colOff>0</xdr:colOff>
                    <xdr:row>34</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Dados"/>
  <dimension ref="A1:H2"/>
  <sheetViews>
    <sheetView workbookViewId="0">
      <selection activeCell="A2" sqref="A2"/>
    </sheetView>
  </sheetViews>
  <sheetFormatPr defaultRowHeight="12.75" x14ac:dyDescent="0.2"/>
  <cols>
    <col min="1" max="1" width="4" bestFit="1" customWidth="1"/>
    <col min="2" max="3" width="12.85546875" bestFit="1" customWidth="1"/>
    <col min="4" max="4" width="13.28515625" bestFit="1" customWidth="1"/>
    <col min="5" max="8" width="12.85546875" bestFit="1" customWidth="1"/>
  </cols>
  <sheetData>
    <row r="1" spans="1:8" x14ac:dyDescent="0.2">
      <c r="A1">
        <v>3</v>
      </c>
      <c r="B1">
        <v>3</v>
      </c>
    </row>
    <row r="2" spans="1:8" x14ac:dyDescent="0.2">
      <c r="A2" s="2" t="s">
        <v>0</v>
      </c>
      <c r="B2" s="2" t="s">
        <v>1</v>
      </c>
      <c r="C2" s="2" t="s">
        <v>2</v>
      </c>
      <c r="D2" s="2" t="s">
        <v>3</v>
      </c>
      <c r="E2" s="2" t="s">
        <v>4</v>
      </c>
      <c r="F2" s="2" t="s">
        <v>5</v>
      </c>
      <c r="G2" s="2" t="s">
        <v>6</v>
      </c>
      <c r="H2" s="2" t="s">
        <v>7</v>
      </c>
    </row>
  </sheetData>
  <pageMargins left="0.78740157499999996" right="0.78740157499999996" top="0.984251969" bottom="0.984251969" header="0.49212598499999999" footer="0.49212598499999999"/>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Calculate MHO Test Points</vt:lpstr>
      <vt:lpstr>Calculation Details</vt:lpstr>
      <vt:lpstr>SEL-321</vt:lpstr>
      <vt:lpstr>dados</vt:lpstr>
      <vt:lpstr>'Calculate MHO Test Points'!Print_Area</vt:lpstr>
      <vt:lpstr>'Calculation Details'!Print_Area</vt:lpstr>
    </vt:vector>
  </TitlesOfParts>
  <Company>Valence Electrical Training Services</Company>
  <LinksUpToDate>false</LinksUpToDate>
  <SharedDoc>false</SharedDoc>
  <HyperlinkBase>https://relaytraining.com/</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to calculate any point on an MHO circle with or without offset</dc:title>
  <dc:subject>Calculate any point on a circle with Excel</dc:subject>
  <dc:creator>Chris Werstiuk;Valence Electrical Training Services</dc:creator>
  <cp:lastModifiedBy>chrisw</cp:lastModifiedBy>
  <cp:lastPrinted>2010-11-26T11:14:31Z</cp:lastPrinted>
  <dcterms:created xsi:type="dcterms:W3CDTF">2007-02-26T13:37:38Z</dcterms:created>
  <dcterms:modified xsi:type="dcterms:W3CDTF">2019-03-01T00:45:55Z</dcterms:modified>
</cp:coreProperties>
</file>